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8" yWindow="1500" windowWidth="3792" windowHeight="6636" activeTab="0"/>
  </bookViews>
  <sheets>
    <sheet name="OR1-779" sheetId="1" r:id="rId1"/>
  </sheets>
  <definedNames/>
  <calcPr fullCalcOnLoad="1"/>
</workbook>
</file>

<file path=xl/sharedStrings.xml><?xml version="1.0" encoding="utf-8"?>
<sst xmlns="http://schemas.openxmlformats.org/spreadsheetml/2006/main" count="399" uniqueCount="66">
  <si>
    <t>±</t>
  </si>
  <si>
    <t>Depth</t>
  </si>
  <si>
    <t>Content of</t>
  </si>
  <si>
    <t>Mean deposition</t>
  </si>
  <si>
    <r>
      <t>210</t>
    </r>
    <r>
      <rPr>
        <sz val="10"/>
        <rFont val="Times New Roman"/>
        <family val="1"/>
      </rPr>
      <t>Pb</t>
    </r>
    <r>
      <rPr>
        <vertAlign val="subscript"/>
        <sz val="10"/>
        <rFont val="Times New Roman"/>
        <family val="1"/>
      </rPr>
      <t>ex</t>
    </r>
  </si>
  <si>
    <r>
      <t>137</t>
    </r>
    <r>
      <rPr>
        <sz val="10"/>
        <rFont val="Times New Roman"/>
        <family val="1"/>
      </rPr>
      <t>Cs</t>
    </r>
  </si>
  <si>
    <t>(cm)</t>
  </si>
  <si>
    <t>water (%)</t>
  </si>
  <si>
    <r>
      <t>(dpm g</t>
    </r>
    <r>
      <rPr>
        <vertAlign val="superscript"/>
        <sz val="10"/>
        <rFont val="Times New Roman"/>
        <family val="1"/>
      </rPr>
      <t>-1</t>
    </r>
    <r>
      <rPr>
        <sz val="10"/>
        <rFont val="Times New Roman"/>
        <family val="1"/>
      </rPr>
      <t>)</t>
    </r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</si>
  <si>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</si>
  <si>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</si>
  <si>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</si>
  <si>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</si>
  <si>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</si>
  <si>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</si>
  <si>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</si>
  <si>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</si>
  <si>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</si>
  <si>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</si>
  <si>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</si>
  <si>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</si>
  <si>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</si>
  <si>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36-38</t>
  </si>
  <si>
    <t>38-40</t>
  </si>
  <si>
    <t>40-42</t>
  </si>
  <si>
    <t>time (A.D.)**</t>
  </si>
  <si>
    <t>* Cumulative mass is integrated from the core top to the mid-depth of each sampling interval.</t>
  </si>
  <si>
    <t>16-18</t>
  </si>
  <si>
    <t>18-20</t>
  </si>
  <si>
    <t>Cumulative mass*</t>
  </si>
  <si>
    <r>
      <t>(g cm</t>
    </r>
    <r>
      <rPr>
        <vertAlign val="superscript"/>
        <sz val="10"/>
        <rFont val="Times New Roman"/>
        <family val="1"/>
      </rPr>
      <t>-2</t>
    </r>
    <r>
      <rPr>
        <sz val="10"/>
        <rFont val="Times New Roman"/>
        <family val="1"/>
      </rPr>
      <t>)</t>
    </r>
  </si>
  <si>
    <t>Downcore data on water content, cumulative mass, nuclide activities and sediment chronology</t>
  </si>
  <si>
    <t>0-2</t>
  </si>
  <si>
    <t>2-4</t>
  </si>
  <si>
    <t>4-6</t>
  </si>
  <si>
    <t>6-8</t>
  </si>
  <si>
    <t>8-10</t>
  </si>
  <si>
    <t>10-12</t>
  </si>
  <si>
    <t>12-14</t>
  </si>
  <si>
    <t>779-1 (22°33.77'N, 120°11.98'E; 133 m; collected on December 18, 2005)</t>
  </si>
  <si>
    <t>779-5 (22°26.47'N, 120°19.60'E; 31 m; collected on December 18, 2005)</t>
  </si>
  <si>
    <t>779-4 (22°27.97'N, 120°20.04'E; 19 m; collected on December 18, 2005)</t>
  </si>
  <si>
    <t>779-6 (22°27.7'N, 120°17.15'E; 44 m; collected on December 18, 2005)</t>
  </si>
  <si>
    <t>779-7 (22°27.21'N, 120°14.78'E; 148 m; collected on December 18, 2005)</t>
  </si>
  <si>
    <t>14-16</t>
  </si>
  <si>
    <t>779-8 (22°24.63'N, 120°16.65'E; 145 m; collected on December 18, 2005)</t>
  </si>
  <si>
    <t>779-9 (22°22.80'N, 120°13.68'E; 302 m; collected on December 19, 2005)</t>
  </si>
  <si>
    <t>Typhoon Haitang</t>
  </si>
  <si>
    <t>Typhoon Haitang-induced turbidite</t>
  </si>
  <si>
    <t>1963 fallout max.</t>
  </si>
  <si>
    <t>779-10 (22°20.34'N, 120°10.96'E; 511 m; collected on December 19, 2005)</t>
  </si>
  <si>
    <t>779-11 (22°17.21'N, 120°8.37'E; 767 m; collected on December 19, 2005)</t>
  </si>
  <si>
    <t>779-12 (22°14.20'N, 120°7.21'E; 689 m; collected on December 19, 2005)</t>
  </si>
  <si>
    <t>0-2</t>
  </si>
  <si>
    <t>2-4</t>
  </si>
  <si>
    <t>4-6</t>
  </si>
  <si>
    <t>6-8</t>
  </si>
  <si>
    <t>8-10</t>
  </si>
  <si>
    <t>10-12</t>
  </si>
  <si>
    <t>779-13 (22°12.69'N, 120°9.48'E; 1358 m; collected on December 19, 2005)</t>
  </si>
  <si>
    <t>779-14 (22°11.07'N, 120°7.66'E; 1433 m; collected on December 19, 2005)</t>
  </si>
  <si>
    <t>779-17 (22°5.76'N, 120°0.82'E; 1196 m; collected on December 20, 2005)</t>
  </si>
  <si>
    <t>Typhoon Haitang</t>
  </si>
  <si>
    <t>Typhoon Haitang</t>
  </si>
  <si>
    <t>1963 nuclear fallout max.</t>
  </si>
  <si>
    <r>
      <t xml:space="preserve">** Chronologies are established from </t>
    </r>
    <r>
      <rPr>
        <vertAlign val="superscript"/>
        <sz val="10"/>
        <rFont val="Times New Roman"/>
        <family val="1"/>
      </rPr>
      <t>210</t>
    </r>
    <r>
      <rPr>
        <sz val="10"/>
        <rFont val="Times New Roman"/>
        <family val="1"/>
      </rPr>
      <t xml:space="preserve">Pb decay in hemipelagic sediments and constrained by </t>
    </r>
    <r>
      <rPr>
        <vertAlign val="superscript"/>
        <sz val="10"/>
        <rFont val="Times New Roman"/>
        <family val="1"/>
      </rPr>
      <t>137</t>
    </r>
    <r>
      <rPr>
        <sz val="10"/>
        <rFont val="Times New Roman"/>
        <family val="1"/>
      </rPr>
      <t>Cs stratigraphy where available.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</si>
</sst>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00"/>
    <numFmt numFmtId="181" formatCode="0.000"/>
    <numFmt numFmtId="182" formatCode="0.00000"/>
    <numFmt numFmtId="183" formatCode="0.0000000"/>
    <numFmt numFmtId="184" formatCode="0.000000"/>
    <numFmt numFmtId="185" formatCode="0.0"/>
    <numFmt numFmtId="186" formatCode="0.00000000"/>
    <numFmt numFmtId="187" formatCode="0.0_);[Red]\(0.0\)"/>
    <numFmt numFmtId="188" formatCode="0.00_);[Red]\(0.00\)"/>
    <numFmt numFmtId="189" formatCode="0.0000000000000000_);[Red]\(0.0000000000000000\)"/>
    <numFmt numFmtId="190" formatCode="_-* #,##0.000_-;\-* #,##0.000_-;_-* &quot;-&quot;??_-;_-@_-"/>
    <numFmt numFmtId="191" formatCode="_-* #,##0.0000_-;\-* #,##0.0000_-;_-* &quot;-&quot;??_-;_-@_-"/>
    <numFmt numFmtId="192" formatCode="0.000_);[Red]\(0.000\)"/>
  </numFmts>
  <fonts count="48">
    <font>
      <sz val="12"/>
      <name val="Arial"/>
      <family val="2"/>
    </font>
    <font>
      <sz val="9"/>
      <name val="細明體"/>
      <family val="3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6"/>
      <name val="Arial"/>
      <family val="2"/>
    </font>
    <font>
      <sz val="6.75"/>
      <name val="Arial"/>
      <family val="2"/>
    </font>
    <font>
      <sz val="7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5.25"/>
      <name val="Arial"/>
      <family val="2"/>
    </font>
    <font>
      <sz val="5.5"/>
      <name val="Arial"/>
      <family val="2"/>
    </font>
    <font>
      <sz val="5.75"/>
      <name val="Arial"/>
      <family val="2"/>
    </font>
    <font>
      <vertAlign val="superscript"/>
      <sz val="5.75"/>
      <name val="Arial"/>
      <family val="2"/>
    </font>
    <font>
      <vertAlign val="subscript"/>
      <sz val="5.75"/>
      <name val="Arial"/>
      <family val="2"/>
    </font>
    <font>
      <sz val="5.75"/>
      <color indexed="48"/>
      <name val="Arial"/>
      <family val="2"/>
    </font>
    <font>
      <vertAlign val="subscript"/>
      <sz val="5.75"/>
      <color indexed="48"/>
      <name val="Arial"/>
      <family val="2"/>
    </font>
    <font>
      <vertAlign val="superscript"/>
      <sz val="5.75"/>
      <color indexed="48"/>
      <name val="Arial"/>
      <family val="2"/>
    </font>
    <font>
      <sz val="5.75"/>
      <color indexed="14"/>
      <name val="Arial"/>
      <family val="2"/>
    </font>
    <font>
      <vertAlign val="subscript"/>
      <sz val="5.75"/>
      <color indexed="14"/>
      <name val="Arial"/>
      <family val="2"/>
    </font>
    <font>
      <vertAlign val="superscript"/>
      <sz val="5.75"/>
      <color indexed="14"/>
      <name val="Arial"/>
      <family val="2"/>
    </font>
    <font>
      <sz val="5.25"/>
      <color indexed="14"/>
      <name val="Arial"/>
      <family val="2"/>
    </font>
    <font>
      <vertAlign val="superscript"/>
      <sz val="5.25"/>
      <color indexed="14"/>
      <name val="Arial"/>
      <family val="2"/>
    </font>
    <font>
      <sz val="6.25"/>
      <name val="Arial"/>
      <family val="2"/>
    </font>
    <font>
      <vertAlign val="superscript"/>
      <sz val="6.25"/>
      <name val="Arial"/>
      <family val="2"/>
    </font>
    <font>
      <sz val="6.5"/>
      <name val="Arial"/>
      <family val="2"/>
    </font>
    <font>
      <vertAlign val="superscript"/>
      <sz val="6"/>
      <name val="Arial"/>
      <family val="2"/>
    </font>
    <font>
      <vertAlign val="subscript"/>
      <sz val="6"/>
      <name val="Arial"/>
      <family val="2"/>
    </font>
    <font>
      <sz val="6"/>
      <color indexed="14"/>
      <name val="Arial"/>
      <family val="2"/>
    </font>
    <font>
      <vertAlign val="superscript"/>
      <sz val="6"/>
      <color indexed="14"/>
      <name val="Arial"/>
      <family val="2"/>
    </font>
    <font>
      <vertAlign val="superscript"/>
      <sz val="5.5"/>
      <name val="Arial"/>
      <family val="2"/>
    </font>
    <font>
      <vertAlign val="subscript"/>
      <sz val="5.5"/>
      <name val="Arial"/>
      <family val="2"/>
    </font>
    <font>
      <sz val="9"/>
      <name val="Arial"/>
      <family val="2"/>
    </font>
    <font>
      <sz val="4.75"/>
      <name val="Arial"/>
      <family val="2"/>
    </font>
    <font>
      <vertAlign val="superscript"/>
      <sz val="4.75"/>
      <name val="Arial"/>
      <family val="2"/>
    </font>
    <font>
      <vertAlign val="subscript"/>
      <sz val="4.75"/>
      <name val="Arial"/>
      <family val="2"/>
    </font>
    <font>
      <sz val="5.5"/>
      <color indexed="8"/>
      <name val="Arial"/>
      <family val="2"/>
    </font>
    <font>
      <vertAlign val="superscript"/>
      <sz val="5.5"/>
      <color indexed="8"/>
      <name val="Arial"/>
      <family val="2"/>
    </font>
    <font>
      <sz val="6.25"/>
      <color indexed="14"/>
      <name val="Arial"/>
      <family val="2"/>
    </font>
    <font>
      <vertAlign val="superscript"/>
      <sz val="6.25"/>
      <color indexed="14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81" fontId="8" fillId="0" borderId="0" xfId="0" applyNumberFormat="1" applyFont="1" applyAlignment="1">
      <alignment horizontal="center"/>
    </xf>
    <xf numFmtId="181" fontId="8" fillId="0" borderId="0" xfId="0" applyNumberFormat="1" applyFont="1" applyAlignment="1">
      <alignment horizontal="left"/>
    </xf>
    <xf numFmtId="185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right"/>
    </xf>
    <xf numFmtId="2" fontId="11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8" fillId="0" borderId="0" xfId="0" applyNumberFormat="1" applyFont="1" applyBorder="1" applyAlignment="1">
      <alignment horizontal="left"/>
    </xf>
    <xf numFmtId="181" fontId="8" fillId="0" borderId="0" xfId="0" applyNumberFormat="1" applyFont="1" applyBorder="1" applyAlignment="1">
      <alignment horizontal="center"/>
    </xf>
    <xf numFmtId="181" fontId="8" fillId="0" borderId="0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left"/>
    </xf>
    <xf numFmtId="185" fontId="8" fillId="0" borderId="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180" fontId="8" fillId="0" borderId="0" xfId="0" applyNumberFormat="1" applyFont="1" applyAlignment="1">
      <alignment horizontal="left"/>
    </xf>
    <xf numFmtId="180" fontId="8" fillId="0" borderId="0" xfId="0" applyNumberFormat="1" applyFont="1" applyAlignment="1">
      <alignment/>
    </xf>
    <xf numFmtId="180" fontId="8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3" xfId="0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85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left"/>
    </xf>
    <xf numFmtId="181" fontId="8" fillId="0" borderId="3" xfId="0" applyNumberFormat="1" applyFont="1" applyBorder="1" applyAlignment="1">
      <alignment/>
    </xf>
    <xf numFmtId="181" fontId="8" fillId="0" borderId="3" xfId="0" applyNumberFormat="1" applyFont="1" applyBorder="1" applyAlignment="1">
      <alignment horizontal="left"/>
    </xf>
    <xf numFmtId="0" fontId="0" fillId="0" borderId="3" xfId="0" applyBorder="1" applyAlignment="1">
      <alignment/>
    </xf>
    <xf numFmtId="181" fontId="0" fillId="0" borderId="0" xfId="0" applyNumberFormat="1" applyAlignment="1">
      <alignment/>
    </xf>
    <xf numFmtId="2" fontId="8" fillId="0" borderId="3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80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left"/>
    </xf>
    <xf numFmtId="181" fontId="8" fillId="0" borderId="0" xfId="0" applyNumberFormat="1" applyFont="1" applyBorder="1" applyAlignment="1">
      <alignment/>
    </xf>
    <xf numFmtId="185" fontId="12" fillId="0" borderId="0" xfId="0" applyNumberFormat="1" applyFont="1" applyAlignment="1">
      <alignment horizontal="center"/>
    </xf>
    <xf numFmtId="49" fontId="8" fillId="0" borderId="3" xfId="0" applyNumberFormat="1" applyFont="1" applyBorder="1" applyAlignment="1">
      <alignment horizontal="center"/>
    </xf>
    <xf numFmtId="181" fontId="8" fillId="0" borderId="3" xfId="0" applyNumberFormat="1" applyFont="1" applyBorder="1" applyAlignment="1">
      <alignment horizontal="center"/>
    </xf>
    <xf numFmtId="181" fontId="8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81" fontId="8" fillId="0" borderId="3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81" fontId="0" fillId="0" borderId="0" xfId="0" applyNumberFormat="1" applyAlignment="1">
      <alignment horizontal="right"/>
    </xf>
    <xf numFmtId="181" fontId="0" fillId="0" borderId="0" xfId="0" applyNumberFormat="1" applyAlignment="1">
      <alignment horizontal="left"/>
    </xf>
    <xf numFmtId="0" fontId="4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6275"/>
          <c:w val="0.88575"/>
          <c:h val="0.91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0.10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'OR1-779'!$E$5:$E$10</c:f>
                <c:numCache>
                  <c:ptCount val="6"/>
                  <c:pt idx="0">
                    <c:v>1.2754426288686906</c:v>
                  </c:pt>
                  <c:pt idx="1">
                    <c:v>1.2866242062618105</c:v>
                  </c:pt>
                  <c:pt idx="2">
                    <c:v>1.2321896029111286</c:v>
                  </c:pt>
                  <c:pt idx="3">
                    <c:v>1.380267951179081</c:v>
                  </c:pt>
                  <c:pt idx="4">
                    <c:v>1.4352148557982356</c:v>
                  </c:pt>
                  <c:pt idx="5">
                    <c:v>1.4405947583839278</c:v>
                  </c:pt>
                </c:numCache>
              </c:numRef>
            </c:plus>
            <c:minus>
              <c:numRef>
                <c:f>'OR1-779'!$E$5:$E$10</c:f>
                <c:numCache>
                  <c:ptCount val="6"/>
                  <c:pt idx="0">
                    <c:v>1.2754426288686906</c:v>
                  </c:pt>
                  <c:pt idx="1">
                    <c:v>1.2866242062618105</c:v>
                  </c:pt>
                  <c:pt idx="2">
                    <c:v>1.2321896029111286</c:v>
                  </c:pt>
                  <c:pt idx="3">
                    <c:v>1.380267951179081</c:v>
                  </c:pt>
                  <c:pt idx="4">
                    <c:v>1.4352148557982356</c:v>
                  </c:pt>
                  <c:pt idx="5">
                    <c:v>1.4405947583839278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0.2976671809384871</c:v>
                </c:pt>
                <c:pt idx="1">
                  <c:v>0.27167046559437974</c:v>
                </c:pt>
                <c:pt idx="2">
                  <c:v>0.2978252354895896</c:v>
                </c:pt>
                <c:pt idx="3">
                  <c:v>0.21361823877233943</c:v>
                </c:pt>
                <c:pt idx="4">
                  <c:v>0.18022294255116067</c:v>
                </c:pt>
                <c:pt idx="5">
                  <c:v>0.12</c:v>
                </c:pt>
              </c:numLit>
            </c:plus>
            <c:minus>
              <c:numLit>
                <c:ptCount val="6"/>
                <c:pt idx="0">
                  <c:v>0.2976671809384871</c:v>
                </c:pt>
                <c:pt idx="1">
                  <c:v>0.27167046559437974</c:v>
                </c:pt>
                <c:pt idx="2">
                  <c:v>0.2978252354895896</c:v>
                </c:pt>
                <c:pt idx="3">
                  <c:v>0.21361823877233943</c:v>
                </c:pt>
                <c:pt idx="4">
                  <c:v>0.18022294255116067</c:v>
                </c:pt>
                <c:pt idx="5">
                  <c:v>0.12</c:v>
                </c:pt>
              </c:numLit>
            </c:minus>
            <c:noEndCap val="0"/>
          </c:errBars>
          <c:xVal>
            <c:numRef>
              <c:f>'OR1-779'!$G$5:$G$10</c:f>
              <c:numCache/>
            </c:numRef>
          </c:xVal>
          <c:yVal>
            <c:numRef>
              <c:f>'OR1-779'!$C$5:$C$10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0.46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R2 = 0.9948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'OR1-779'!$G$5:$G$7</c:f>
              <c:numCache/>
            </c:numRef>
          </c:xVal>
          <c:yVal>
            <c:numRef>
              <c:f>'OR1-779'!$C$5:$C$7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trendline>
            <c:spPr>
              <a:ln w="12700">
                <a:solidFill>
                  <a:srgbClr val="3366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S</a:t>
                    </a:r>
                    <a:r>
                      <a:rPr lang="en-US" cap="none" sz="575" b="0" i="0" u="none" baseline="-25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0.07 g cm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3366FF"/>
                        </a:solidFill>
                        <a:latin typeface="Arial"/>
                        <a:ea typeface="Arial"/>
                        <a:cs typeface="Arial"/>
                      </a:rPr>
                      <a:t> = 0.9783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'OR1-779'!$G$7:$G$10</c:f>
              <c:numCache/>
            </c:numRef>
          </c:xVal>
          <c:yVal>
            <c:numRef>
              <c:f>'OR1-779'!$C$7:$C$10</c:f>
              <c:numCache/>
            </c:numRef>
          </c:yVal>
          <c:smooth val="0"/>
        </c:ser>
        <c:axId val="32870768"/>
        <c:axId val="27401457"/>
      </c:scatterChart>
      <c:valAx>
        <c:axId val="32870768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7401457"/>
        <c:crosses val="autoZero"/>
        <c:crossBetween val="midCat"/>
        <c:dispUnits/>
        <c:majorUnit val="10"/>
        <c:minorUnit val="10"/>
      </c:valAx>
      <c:valAx>
        <c:axId val="27401457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2870768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025"/>
          <c:y val="0.07975"/>
          <c:w val="0.838"/>
          <c:h val="0.8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'OR1-779'!$E$122:$E$127</c:f>
                <c:numCache>
                  <c:ptCount val="6"/>
                  <c:pt idx="0">
                    <c:v>1.3177469188079216</c:v>
                  </c:pt>
                  <c:pt idx="1">
                    <c:v>1.3971979071317504</c:v>
                  </c:pt>
                  <c:pt idx="2">
                    <c:v>1.4448752188116947</c:v>
                  </c:pt>
                  <c:pt idx="3">
                    <c:v>1.5064850694025325</c:v>
                  </c:pt>
                  <c:pt idx="4">
                    <c:v>1.5560913702878512</c:v>
                  </c:pt>
                  <c:pt idx="5">
                    <c:v>1.4424469701896783</c:v>
                  </c:pt>
                </c:numCache>
              </c:numRef>
            </c:plus>
            <c:minus>
              <c:numRef>
                <c:f>'OR1-779'!$E$122:$E$127</c:f>
                <c:numCache>
                  <c:ptCount val="6"/>
                  <c:pt idx="0">
                    <c:v>1.3177469188079216</c:v>
                  </c:pt>
                  <c:pt idx="1">
                    <c:v>1.3971979071317504</c:v>
                  </c:pt>
                  <c:pt idx="2">
                    <c:v>1.4448752188116947</c:v>
                  </c:pt>
                  <c:pt idx="3">
                    <c:v>1.5064850694025325</c:v>
                  </c:pt>
                  <c:pt idx="4">
                    <c:v>1.5560913702878512</c:v>
                  </c:pt>
                  <c:pt idx="5">
                    <c:v>1.4424469701896783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0.17052711790909966</c:v>
                </c:pt>
                <c:pt idx="1">
                  <c:v>0.2133269524509518</c:v>
                </c:pt>
                <c:pt idx="2">
                  <c:v>0.16450327628954506</c:v>
                </c:pt>
                <c:pt idx="3">
                  <c:v>0.1454861224657654</c:v>
                </c:pt>
                <c:pt idx="4">
                  <c:v>0.15604371525282384</c:v>
                </c:pt>
                <c:pt idx="5">
                  <c:v>0.1660503441854786</c:v>
                </c:pt>
              </c:numLit>
            </c:plus>
            <c:minus>
              <c:numLit>
                <c:ptCount val="6"/>
                <c:pt idx="0">
                  <c:v>0.17052711790909966</c:v>
                </c:pt>
                <c:pt idx="1">
                  <c:v>0.2133269524509518</c:v>
                </c:pt>
                <c:pt idx="2">
                  <c:v>0.16450327628954506</c:v>
                </c:pt>
                <c:pt idx="3">
                  <c:v>0.1454861224657654</c:v>
                </c:pt>
                <c:pt idx="4">
                  <c:v>0.15604371525282384</c:v>
                </c:pt>
                <c:pt idx="5">
                  <c:v>0.1660503441854786</c:v>
                </c:pt>
              </c:numLit>
            </c:minus>
            <c:noEndCap val="0"/>
          </c:errBars>
          <c:xVal>
            <c:numRef>
              <c:f>'OR1-779'!$G$122:$G$127</c:f>
              <c:numCache/>
            </c:numRef>
          </c:xVal>
          <c:yVal>
            <c:numRef>
              <c:f>'OR1-779'!$C$122:$C$127</c:f>
              <c:numCache/>
            </c:numRef>
          </c:yVal>
          <c:smooth val="0"/>
        </c:ser>
        <c:axId val="31102282"/>
        <c:axId val="11485083"/>
      </c:scatterChart>
      <c:valAx>
        <c:axId val="31102282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1485083"/>
        <c:crosses val="autoZero"/>
        <c:crossBetween val="midCat"/>
        <c:dispUnits/>
        <c:majorUnit val="10"/>
        <c:minorUnit val="10"/>
      </c:valAx>
      <c:valAx>
        <c:axId val="11485083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102282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9675"/>
          <c:w val="0.84425"/>
          <c:h val="0.7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 = 0.11 g cm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= 0.9954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'OR1-779'!$E$130:$E$133</c:f>
                <c:numCache>
                  <c:ptCount val="4"/>
                  <c:pt idx="0">
                    <c:v>0.881010124503636</c:v>
                  </c:pt>
                  <c:pt idx="1">
                    <c:v>1.0560749742665807</c:v>
                  </c:pt>
                  <c:pt idx="2">
                    <c:v>1.2481729723942292</c:v>
                  </c:pt>
                  <c:pt idx="3">
                    <c:v>1.3487940717219726</c:v>
                  </c:pt>
                </c:numCache>
              </c:numRef>
            </c:plus>
            <c:minus>
              <c:numRef>
                <c:f>'OR1-779'!$E$130:$E$133</c:f>
                <c:numCache>
                  <c:ptCount val="4"/>
                  <c:pt idx="0">
                    <c:v>0.881010124503636</c:v>
                  </c:pt>
                  <c:pt idx="1">
                    <c:v>1.0560749742665807</c:v>
                  </c:pt>
                  <c:pt idx="2">
                    <c:v>1.2481729723942292</c:v>
                  </c:pt>
                  <c:pt idx="3">
                    <c:v>1.3487940717219726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4"/>
                <c:pt idx="0">
                  <c:v>0.23581951475134477</c:v>
                </c:pt>
                <c:pt idx="1">
                  <c:v>0.23514106894574358</c:v>
                </c:pt>
                <c:pt idx="2">
                  <c:v>0.2096735197393236</c:v>
                </c:pt>
                <c:pt idx="3">
                  <c:v>0.16100290702153766</c:v>
                </c:pt>
              </c:numLit>
            </c:plus>
            <c:minus>
              <c:numLit>
                <c:ptCount val="4"/>
                <c:pt idx="0">
                  <c:v>0.23581951475134477</c:v>
                </c:pt>
                <c:pt idx="1">
                  <c:v>0.23514106894574358</c:v>
                </c:pt>
                <c:pt idx="2">
                  <c:v>0.2096735197393236</c:v>
                </c:pt>
                <c:pt idx="3">
                  <c:v>0.16100290702153766</c:v>
                </c:pt>
              </c:numLit>
            </c:minus>
            <c:noEndCap val="0"/>
          </c:errBars>
          <c:xVal>
            <c:numRef>
              <c:f>'OR1-779'!$G$130:$G$133</c:f>
              <c:numCache/>
            </c:numRef>
          </c:xVal>
          <c:yVal>
            <c:numRef>
              <c:f>'OR1-779'!$C$130:$C$133</c:f>
              <c:numCache/>
            </c:numRef>
          </c:yVal>
          <c:smooth val="0"/>
        </c:ser>
        <c:axId val="36256884"/>
        <c:axId val="57876501"/>
      </c:scatterChart>
      <c:valAx>
        <c:axId val="3625688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4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4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57876501"/>
        <c:crosses val="autoZero"/>
        <c:crossBetween val="midCat"/>
        <c:dispUnits/>
        <c:majorUnit val="10"/>
        <c:minorUnit val="10"/>
      </c:valAx>
      <c:valAx>
        <c:axId val="57876501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4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4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3625688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5"/>
          <c:y val="0.066"/>
          <c:w val="0.92025"/>
          <c:h val="0.87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'OR1-779'!$E$92:$E$109</c:f>
                <c:numCache>
                  <c:ptCount val="18"/>
                  <c:pt idx="0">
                    <c:v>0.8336723546308353</c:v>
                  </c:pt>
                  <c:pt idx="1">
                    <c:v>0.9140690554832783</c:v>
                  </c:pt>
                  <c:pt idx="2">
                    <c:v>0.9018010878084948</c:v>
                  </c:pt>
                  <c:pt idx="3">
                    <c:v>0.990104130282563</c:v>
                  </c:pt>
                  <c:pt idx="4">
                    <c:v>0.9631500098674984</c:v>
                  </c:pt>
                  <c:pt idx="5">
                    <c:v>0.9396152783770858</c:v>
                  </c:pt>
                  <c:pt idx="6">
                    <c:v>0.975982379877152</c:v>
                  </c:pt>
                  <c:pt idx="7">
                    <c:v>0.9597913576628638</c:v>
                  </c:pt>
                  <c:pt idx="8">
                    <c:v>0.9661044957843261</c:v>
                  </c:pt>
                  <c:pt idx="9">
                    <c:v>0.9635879745524494</c:v>
                  </c:pt>
                  <c:pt idx="10">
                    <c:v>0.9608352169911677</c:v>
                  </c:pt>
                  <c:pt idx="11">
                    <c:v>0.990641062246306</c:v>
                  </c:pt>
                  <c:pt idx="12">
                    <c:v>1.0168078685617896</c:v>
                  </c:pt>
                  <c:pt idx="13">
                    <c:v>1.0232833775565915</c:v>
                  </c:pt>
                  <c:pt idx="14">
                    <c:v>0.99277989300467</c:v>
                  </c:pt>
                  <c:pt idx="15">
                    <c:v>1.0149466358577826</c:v>
                  </c:pt>
                  <c:pt idx="16">
                    <c:v>1.054858899842045</c:v>
                  </c:pt>
                  <c:pt idx="17">
                    <c:v>1.0489325164678795</c:v>
                  </c:pt>
                </c:numCache>
              </c:numRef>
            </c:plus>
            <c:minus>
              <c:numRef>
                <c:f>'OR1-779'!$E$92:$E$109</c:f>
                <c:numCache>
                  <c:ptCount val="18"/>
                  <c:pt idx="0">
                    <c:v>0.8336723546308353</c:v>
                  </c:pt>
                  <c:pt idx="1">
                    <c:v>0.9140690554832783</c:v>
                  </c:pt>
                  <c:pt idx="2">
                    <c:v>0.9018010878084948</c:v>
                  </c:pt>
                  <c:pt idx="3">
                    <c:v>0.990104130282563</c:v>
                  </c:pt>
                  <c:pt idx="4">
                    <c:v>0.9631500098674984</c:v>
                  </c:pt>
                  <c:pt idx="5">
                    <c:v>0.9396152783770858</c:v>
                  </c:pt>
                  <c:pt idx="6">
                    <c:v>0.975982379877152</c:v>
                  </c:pt>
                  <c:pt idx="7">
                    <c:v>0.9597913576628638</c:v>
                  </c:pt>
                  <c:pt idx="8">
                    <c:v>0.9661044957843261</c:v>
                  </c:pt>
                  <c:pt idx="9">
                    <c:v>0.9635879745524494</c:v>
                  </c:pt>
                  <c:pt idx="10">
                    <c:v>0.9608352169911677</c:v>
                  </c:pt>
                  <c:pt idx="11">
                    <c:v>0.990641062246306</c:v>
                  </c:pt>
                  <c:pt idx="12">
                    <c:v>1.0168078685617896</c:v>
                  </c:pt>
                  <c:pt idx="13">
                    <c:v>1.0232833775565915</c:v>
                  </c:pt>
                  <c:pt idx="14">
                    <c:v>0.99277989300467</c:v>
                  </c:pt>
                  <c:pt idx="15">
                    <c:v>1.0149466358577826</c:v>
                  </c:pt>
                  <c:pt idx="16">
                    <c:v>1.054858899842045</c:v>
                  </c:pt>
                  <c:pt idx="17">
                    <c:v>1.0489325164678795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0.009986909683962862</c:v>
                </c:pt>
                <c:pt idx="1">
                  <c:v>0.013943132619050199</c:v>
                </c:pt>
                <c:pt idx="2">
                  <c:v>0.01654255267201215</c:v>
                </c:pt>
                <c:pt idx="3">
                  <c:v>0.01786548486720668</c:v>
                </c:pt>
                <c:pt idx="4">
                  <c:v>0.00845732853555687</c:v>
                </c:pt>
                <c:pt idx="5">
                  <c:v>0.012093650997610849</c:v>
                </c:pt>
                <c:pt idx="6">
                  <c:v>0.012851294752090448</c:v>
                </c:pt>
                <c:pt idx="7">
                  <c:v>0.014776298140892525</c:v>
                </c:pt>
                <c:pt idx="8">
                  <c:v>0.029811502714254104</c:v>
                </c:pt>
                <c:pt idx="9">
                  <c:v>0.012525915093462755</c:v>
                </c:pt>
                <c:pt idx="10">
                  <c:v>0.012597433828520412</c:v>
                </c:pt>
                <c:pt idx="11">
                  <c:v>0.011057184404242503</c:v>
                </c:pt>
                <c:pt idx="12">
                  <c:v>0.014443914883110372</c:v>
                </c:pt>
                <c:pt idx="13">
                  <c:v>0.0120653757235589</c:v>
                </c:pt>
                <c:pt idx="14">
                  <c:v>0.0128508842391082</c:v>
                </c:pt>
                <c:pt idx="15">
                  <c:v>0.010095155511421827</c:v>
                </c:pt>
                <c:pt idx="16">
                  <c:v>0.00754056525385899</c:v>
                </c:pt>
                <c:pt idx="17">
                  <c:v>0.007335306247893166</c:v>
                </c:pt>
              </c:numLit>
            </c:plus>
            <c:minus>
              <c:numLit>
                <c:ptCount val="18"/>
                <c:pt idx="0">
                  <c:v>0.009986909683962862</c:v>
                </c:pt>
                <c:pt idx="1">
                  <c:v>0.013943132619050199</c:v>
                </c:pt>
                <c:pt idx="2">
                  <c:v>0.01654255267201215</c:v>
                </c:pt>
                <c:pt idx="3">
                  <c:v>0.01786548486720668</c:v>
                </c:pt>
                <c:pt idx="4">
                  <c:v>0.00845732853555687</c:v>
                </c:pt>
                <c:pt idx="5">
                  <c:v>0.012093650997610849</c:v>
                </c:pt>
                <c:pt idx="6">
                  <c:v>0.012851294752090448</c:v>
                </c:pt>
                <c:pt idx="7">
                  <c:v>0.014776298140892525</c:v>
                </c:pt>
                <c:pt idx="8">
                  <c:v>0.029811502714254104</c:v>
                </c:pt>
                <c:pt idx="9">
                  <c:v>0.012525915093462755</c:v>
                </c:pt>
                <c:pt idx="10">
                  <c:v>0.012597433828520412</c:v>
                </c:pt>
                <c:pt idx="11">
                  <c:v>0.011057184404242503</c:v>
                </c:pt>
                <c:pt idx="12">
                  <c:v>0.014443914883110372</c:v>
                </c:pt>
                <c:pt idx="13">
                  <c:v>0.0120653757235589</c:v>
                </c:pt>
                <c:pt idx="14">
                  <c:v>0.0128508842391082</c:v>
                </c:pt>
                <c:pt idx="15">
                  <c:v>0.010095155511421827</c:v>
                </c:pt>
                <c:pt idx="16">
                  <c:v>0.00754056525385899</c:v>
                </c:pt>
                <c:pt idx="17">
                  <c:v>0.007335306247893166</c:v>
                </c:pt>
              </c:numLit>
            </c:minus>
            <c:noEndCap val="0"/>
          </c:errBars>
          <c:xVal>
            <c:numRef>
              <c:f>'OR1-779'!$K$92:$K$109</c:f>
              <c:numCache/>
            </c:numRef>
          </c:xVal>
          <c:yVal>
            <c:numRef>
              <c:f>'OR1-779'!$C$92:$C$109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numFmt formatCode="General" sourceLinked="1"/>
            </c:trendlineLbl>
          </c:trendline>
          <c:xVal>
            <c:numRef>
              <c:f>'OR1-779'!$G$96:$G$109</c:f>
              <c:numCache/>
            </c:numRef>
          </c:xVal>
          <c:yVal>
            <c:numRef>
              <c:f>'OR1-779'!$C$96:$C$109</c:f>
              <c:numCache/>
            </c:numRef>
          </c:yVal>
          <c:smooth val="0"/>
        </c:ser>
        <c:axId val="51126462"/>
        <c:axId val="57484975"/>
      </c:scatterChart>
      <c:valAx>
        <c:axId val="51126462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7484975"/>
        <c:crosses val="autoZero"/>
        <c:crossBetween val="midCat"/>
        <c:dispUnits/>
        <c:majorUnit val="0.1"/>
        <c:minorUnit val="0.05"/>
      </c:valAx>
      <c:valAx>
        <c:axId val="57484975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51126462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71"/>
          <c:w val="0.8625"/>
          <c:h val="0.90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'OR1-779'!$E$136:$E$146</c:f>
                <c:numCache>
                  <c:ptCount val="11"/>
                  <c:pt idx="0">
                    <c:v>0.844838973723581</c:v>
                  </c:pt>
                  <c:pt idx="1">
                    <c:v>0.9341632695894075</c:v>
                  </c:pt>
                  <c:pt idx="2">
                    <c:v>0.9603060667933194</c:v>
                  </c:pt>
                  <c:pt idx="3">
                    <c:v>0.985618701983446</c:v>
                  </c:pt>
                  <c:pt idx="4">
                    <c:v>0.9596413630732301</c:v>
                  </c:pt>
                  <c:pt idx="5">
                    <c:v>1.0188891404741216</c:v>
                  </c:pt>
                  <c:pt idx="6">
                    <c:v>0.9727222050591521</c:v>
                  </c:pt>
                  <c:pt idx="7">
                    <c:v>0.973212667748872</c:v>
                  </c:pt>
                  <c:pt idx="8">
                    <c:v>0.9817411318547105</c:v>
                  </c:pt>
                  <c:pt idx="9">
                    <c:v>0.9961857307970066</c:v>
                  </c:pt>
                  <c:pt idx="10">
                    <c:v>0.9993695848435779</c:v>
                  </c:pt>
                </c:numCache>
              </c:numRef>
            </c:plus>
            <c:minus>
              <c:numRef>
                <c:f>'OR1-779'!$E$136:$E$146</c:f>
                <c:numCache>
                  <c:ptCount val="11"/>
                  <c:pt idx="0">
                    <c:v>0.844838973723581</c:v>
                  </c:pt>
                  <c:pt idx="1">
                    <c:v>0.9341632695894075</c:v>
                  </c:pt>
                  <c:pt idx="2">
                    <c:v>0.9603060667933194</c:v>
                  </c:pt>
                  <c:pt idx="3">
                    <c:v>0.985618701983446</c:v>
                  </c:pt>
                  <c:pt idx="4">
                    <c:v>0.9596413630732301</c:v>
                  </c:pt>
                  <c:pt idx="5">
                    <c:v>1.0188891404741216</c:v>
                  </c:pt>
                  <c:pt idx="6">
                    <c:v>0.9727222050591521</c:v>
                  </c:pt>
                  <c:pt idx="7">
                    <c:v>0.973212667748872</c:v>
                  </c:pt>
                  <c:pt idx="8">
                    <c:v>0.9817411318547105</c:v>
                  </c:pt>
                  <c:pt idx="9">
                    <c:v>0.9961857307970066</c:v>
                  </c:pt>
                  <c:pt idx="10">
                    <c:v>0.9993695848435779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0.35118784924980617</c:v>
                </c:pt>
                <c:pt idx="1">
                  <c:v>0.4546258918721741</c:v>
                </c:pt>
                <c:pt idx="2">
                  <c:v>0.2731589233725678</c:v>
                </c:pt>
                <c:pt idx="3">
                  <c:v>0.2709877828306946</c:v>
                </c:pt>
                <c:pt idx="4">
                  <c:v>0.2744746615157426</c:v>
                </c:pt>
                <c:pt idx="5">
                  <c:v>0.24950956609752314</c:v>
                </c:pt>
                <c:pt idx="6">
                  <c:v>0.31150195826284005</c:v>
                </c:pt>
                <c:pt idx="7">
                  <c:v>0.23533980000981938</c:v>
                </c:pt>
                <c:pt idx="8">
                  <c:v>0.23694352189816414</c:v>
                </c:pt>
                <c:pt idx="9">
                  <c:v>0.1</c:v>
                </c:pt>
                <c:pt idx="10">
                  <c:v>0.1826599554001793</c:v>
                </c:pt>
              </c:numLit>
            </c:plus>
            <c:minus>
              <c:numLit>
                <c:ptCount val="11"/>
                <c:pt idx="0">
                  <c:v>0.35118784924980617</c:v>
                </c:pt>
                <c:pt idx="1">
                  <c:v>0.4546258918721741</c:v>
                </c:pt>
                <c:pt idx="2">
                  <c:v>0.2731589233725678</c:v>
                </c:pt>
                <c:pt idx="3">
                  <c:v>0.2709877828306946</c:v>
                </c:pt>
                <c:pt idx="4">
                  <c:v>0.2744746615157426</c:v>
                </c:pt>
                <c:pt idx="5">
                  <c:v>0.24950956609752314</c:v>
                </c:pt>
                <c:pt idx="6">
                  <c:v>0.31150195826284005</c:v>
                </c:pt>
                <c:pt idx="7">
                  <c:v>0.23533980000981938</c:v>
                </c:pt>
                <c:pt idx="8">
                  <c:v>0.23694352189816414</c:v>
                </c:pt>
                <c:pt idx="9">
                  <c:v>0.1</c:v>
                </c:pt>
                <c:pt idx="10">
                  <c:v>0.1826599554001793</c:v>
                </c:pt>
              </c:numLit>
            </c:minus>
            <c:noEndCap val="0"/>
          </c:errBars>
          <c:xVal>
            <c:numRef>
              <c:f>'OR1-779'!$G$136:$G$146</c:f>
              <c:numCache/>
            </c:numRef>
          </c:xVal>
          <c:yVal>
            <c:numRef>
              <c:f>'OR1-779'!$C$136:$C$146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S = 0.14 g cm</a:t>
                    </a:r>
                    <a:r>
                      <a:rPr lang="en-US" cap="none" sz="5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5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5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0.9756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'OR1-779'!$G$136:$G$143</c:f>
              <c:numCache/>
            </c:numRef>
          </c:xVal>
          <c:yVal>
            <c:numRef>
              <c:f>'OR1-779'!$C$136:$C$143</c:f>
              <c:numCache/>
            </c:numRef>
          </c:yVal>
          <c:smooth val="0"/>
        </c:ser>
        <c:axId val="47602728"/>
        <c:axId val="25771369"/>
      </c:scatterChart>
      <c:valAx>
        <c:axId val="47602728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771369"/>
        <c:crosses val="autoZero"/>
        <c:crossBetween val="midCat"/>
        <c:dispUnits/>
        <c:majorUnit val="10"/>
        <c:minorUnit val="10"/>
      </c:valAx>
      <c:valAx>
        <c:axId val="25771369"/>
        <c:scaling>
          <c:orientation val="maxMin"/>
          <c:max val="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7602728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595"/>
          <c:w val="0.8535"/>
          <c:h val="0.877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'OR1-779'!$E$56:$E$76</c:f>
                <c:numCache>
                  <c:ptCount val="21"/>
                  <c:pt idx="0">
                    <c:v>0.7047955231878701</c:v>
                  </c:pt>
                  <c:pt idx="1">
                    <c:v>0.7981248444141583</c:v>
                  </c:pt>
                  <c:pt idx="2">
                    <c:v>0.7946996216738632</c:v>
                  </c:pt>
                  <c:pt idx="3">
                    <c:v>0.8774192039900764</c:v>
                  </c:pt>
                  <c:pt idx="4">
                    <c:v>0.940565412740022</c:v>
                  </c:pt>
                  <c:pt idx="5">
                    <c:v>0.9602021081865872</c:v>
                  </c:pt>
                  <c:pt idx="6">
                    <c:v>0.9197852337695224</c:v>
                  </c:pt>
                  <c:pt idx="7">
                    <c:v>0.9272198024027364</c:v>
                  </c:pt>
                  <c:pt idx="8">
                    <c:v>0.9725787572619169</c:v>
                  </c:pt>
                  <c:pt idx="9">
                    <c:v>0.968390747267879</c:v>
                  </c:pt>
                  <c:pt idx="10">
                    <c:v>0.9758975434552386</c:v>
                  </c:pt>
                  <c:pt idx="11">
                    <c:v>1.0208796010086898</c:v>
                  </c:pt>
                  <c:pt idx="12">
                    <c:v>0.9905142722259214</c:v>
                  </c:pt>
                  <c:pt idx="13">
                    <c:v>0.9800169008440005</c:v>
                  </c:pt>
                  <c:pt idx="14">
                    <c:v>1.0083458440736617</c:v>
                  </c:pt>
                  <c:pt idx="15">
                    <c:v>1.0154982912966999</c:v>
                  </c:pt>
                  <c:pt idx="16">
                    <c:v>1.0153422047419174</c:v>
                  </c:pt>
                  <c:pt idx="17">
                    <c:v>0.9872156993827805</c:v>
                  </c:pt>
                  <c:pt idx="18">
                    <c:v>1.0237976846299424</c:v>
                  </c:pt>
                  <c:pt idx="19">
                    <c:v>1.026791099135364</c:v>
                  </c:pt>
                  <c:pt idx="20">
                    <c:v>1.018990362173294</c:v>
                  </c:pt>
                </c:numCache>
              </c:numRef>
            </c:plus>
            <c:minus>
              <c:numRef>
                <c:f>'OR1-779'!$E$56:$E$76</c:f>
                <c:numCache>
                  <c:ptCount val="21"/>
                  <c:pt idx="0">
                    <c:v>0.7047955231878701</c:v>
                  </c:pt>
                  <c:pt idx="1">
                    <c:v>0.7981248444141583</c:v>
                  </c:pt>
                  <c:pt idx="2">
                    <c:v>0.7946996216738632</c:v>
                  </c:pt>
                  <c:pt idx="3">
                    <c:v>0.8774192039900764</c:v>
                  </c:pt>
                  <c:pt idx="4">
                    <c:v>0.940565412740022</c:v>
                  </c:pt>
                  <c:pt idx="5">
                    <c:v>0.9602021081865872</c:v>
                  </c:pt>
                  <c:pt idx="6">
                    <c:v>0.9197852337695224</c:v>
                  </c:pt>
                  <c:pt idx="7">
                    <c:v>0.9272198024027364</c:v>
                  </c:pt>
                  <c:pt idx="8">
                    <c:v>0.9725787572619169</c:v>
                  </c:pt>
                  <c:pt idx="9">
                    <c:v>0.968390747267879</c:v>
                  </c:pt>
                  <c:pt idx="10">
                    <c:v>0.9758975434552386</c:v>
                  </c:pt>
                  <c:pt idx="11">
                    <c:v>1.0208796010086898</c:v>
                  </c:pt>
                  <c:pt idx="12">
                    <c:v>0.9905142722259214</c:v>
                  </c:pt>
                  <c:pt idx="13">
                    <c:v>0.9800169008440005</c:v>
                  </c:pt>
                  <c:pt idx="14">
                    <c:v>1.0083458440736617</c:v>
                  </c:pt>
                  <c:pt idx="15">
                    <c:v>1.0154982912966999</c:v>
                  </c:pt>
                  <c:pt idx="16">
                    <c:v>1.0153422047419174</c:v>
                  </c:pt>
                  <c:pt idx="17">
                    <c:v>0.9872156993827805</c:v>
                  </c:pt>
                  <c:pt idx="18">
                    <c:v>1.0237976846299424</c:v>
                  </c:pt>
                  <c:pt idx="19">
                    <c:v>1.026791099135364</c:v>
                  </c:pt>
                  <c:pt idx="20">
                    <c:v>1.018990362173294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0.0052216715302007295</c:v>
                </c:pt>
                <c:pt idx="10">
                  <c:v>0.006529689258868893</c:v>
                </c:pt>
                <c:pt idx="11">
                  <c:v>0.004997563709720005</c:v>
                </c:pt>
                <c:pt idx="12">
                  <c:v>0.005338047857112083</c:v>
                </c:pt>
                <c:pt idx="13">
                  <c:v>0.007447004947212021</c:v>
                </c:pt>
                <c:pt idx="14">
                  <c:v>0.00328104297509423</c:v>
                </c:pt>
                <c:pt idx="15">
                  <c:v>0.0048193247976832665</c:v>
                </c:pt>
                <c:pt idx="16">
                  <c:v>0.004911264592147982</c:v>
                </c:pt>
                <c:pt idx="17">
                  <c:v>0.006397925660418446</c:v>
                </c:pt>
                <c:pt idx="18">
                  <c:v>0.006945237989668826</c:v>
                </c:pt>
                <c:pt idx="19">
                  <c:v>0.005376642639834475</c:v>
                </c:pt>
                <c:pt idx="20">
                  <c:v>0.003794243659373179</c:v>
                </c:pt>
              </c:numLit>
            </c:plus>
            <c:minus>
              <c:numLit>
                <c:ptCount val="21"/>
                <c:pt idx="0">
                  <c:v>NaN</c:v>
                </c:pt>
                <c:pt idx="1">
                  <c:v>NaN</c:v>
                </c:pt>
                <c:pt idx="2">
                  <c:v>NaN</c:v>
                </c:pt>
                <c:pt idx="3">
                  <c:v>NaN</c:v>
                </c:pt>
                <c:pt idx="4">
                  <c:v>NaN</c:v>
                </c:pt>
                <c:pt idx="5">
                  <c:v>NaN</c:v>
                </c:pt>
                <c:pt idx="6">
                  <c:v>NaN</c:v>
                </c:pt>
                <c:pt idx="7">
                  <c:v>NaN</c:v>
                </c:pt>
                <c:pt idx="8">
                  <c:v>NaN</c:v>
                </c:pt>
                <c:pt idx="9">
                  <c:v>0.0052216715302007295</c:v>
                </c:pt>
                <c:pt idx="10">
                  <c:v>0.006529689258868893</c:v>
                </c:pt>
                <c:pt idx="11">
                  <c:v>0.004997563709720005</c:v>
                </c:pt>
                <c:pt idx="12">
                  <c:v>0.005338047857112083</c:v>
                </c:pt>
                <c:pt idx="13">
                  <c:v>0.007447004947212021</c:v>
                </c:pt>
                <c:pt idx="14">
                  <c:v>0.00328104297509423</c:v>
                </c:pt>
                <c:pt idx="15">
                  <c:v>0.0048193247976832665</c:v>
                </c:pt>
                <c:pt idx="16">
                  <c:v>0.004911264592147982</c:v>
                </c:pt>
                <c:pt idx="17">
                  <c:v>0.006397925660418446</c:v>
                </c:pt>
                <c:pt idx="18">
                  <c:v>0.006945237989668826</c:v>
                </c:pt>
                <c:pt idx="19">
                  <c:v>0.005376642639834475</c:v>
                </c:pt>
                <c:pt idx="20">
                  <c:v>0.003794243659373179</c:v>
                </c:pt>
              </c:numLit>
            </c:minus>
            <c:noEndCap val="0"/>
          </c:errBars>
          <c:xVal>
            <c:numRef>
              <c:f>'OR1-779'!$K$56:$K$76</c:f>
              <c:numCache/>
            </c:numRef>
          </c:xVal>
          <c:yVal>
            <c:numRef>
              <c:f>'OR1-779'!$C$56:$C$76</c:f>
              <c:numCache/>
            </c:numRef>
          </c:yVal>
          <c:smooth val="0"/>
        </c:ser>
        <c:ser>
          <c:idx val="2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'OR1-779'!$G$56:$G$76</c:f>
              <c:numCache/>
            </c:numRef>
          </c:xVal>
          <c:yVal>
            <c:numRef>
              <c:f>'OR1-779'!$U$66</c:f>
              <c:numCache/>
            </c:numRef>
          </c:yVal>
          <c:smooth val="0"/>
        </c:ser>
        <c:axId val="30615730"/>
        <c:axId val="7106115"/>
      </c:scatterChart>
      <c:valAx>
        <c:axId val="30615730"/>
        <c:scaling>
          <c:orientation val="minMax"/>
          <c:max val="0.2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137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Cs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7106115"/>
        <c:crosses val="autoZero"/>
        <c:crossBetween val="midCat"/>
        <c:dispUnits/>
        <c:majorUnit val="0.1"/>
        <c:minorUnit val="0.05"/>
      </c:valAx>
      <c:valAx>
        <c:axId val="7106115"/>
        <c:scaling>
          <c:orientation val="maxMin"/>
          <c:max val="40"/>
          <c:min val="0"/>
        </c:scaling>
        <c:axPos val="l"/>
        <c:delete val="0"/>
        <c:numFmt formatCode="0" sourceLinked="0"/>
        <c:majorTickMark val="out"/>
        <c:minorTickMark val="out"/>
        <c:tickLblPos val="nextTo"/>
        <c:crossAx val="30615730"/>
        <c:crossesAt val="0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1"/>
          <c:w val="0.88625"/>
          <c:h val="0.895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'OR1-779'!$E$18:$E$23</c:f>
                <c:numCache>
                  <c:ptCount val="6"/>
                  <c:pt idx="0">
                    <c:v>0.9473745232892258</c:v>
                  </c:pt>
                  <c:pt idx="1">
                    <c:v>0.9964389996812315</c:v>
                  </c:pt>
                  <c:pt idx="2">
                    <c:v>1.1659162383029136</c:v>
                  </c:pt>
                  <c:pt idx="3">
                    <c:v>1.414111669620935</c:v>
                  </c:pt>
                  <c:pt idx="4">
                    <c:v>1.552146682268184</c:v>
                  </c:pt>
                  <c:pt idx="5">
                    <c:v>1.5774613861383466</c:v>
                  </c:pt>
                </c:numCache>
              </c:numRef>
            </c:plus>
            <c:minus>
              <c:numRef>
                <c:f>'OR1-779'!$E$18:$E$23</c:f>
                <c:numCache>
                  <c:ptCount val="6"/>
                  <c:pt idx="0">
                    <c:v>0.9473745232892258</c:v>
                  </c:pt>
                  <c:pt idx="1">
                    <c:v>0.9964389996812315</c:v>
                  </c:pt>
                  <c:pt idx="2">
                    <c:v>1.1659162383029136</c:v>
                  </c:pt>
                  <c:pt idx="3">
                    <c:v>1.414111669620935</c:v>
                  </c:pt>
                  <c:pt idx="4">
                    <c:v>1.552146682268184</c:v>
                  </c:pt>
                  <c:pt idx="5">
                    <c:v>1.5774613861383466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0.242547922800802</c:v>
                </c:pt>
                <c:pt idx="1">
                  <c:v>0.18833298029270526</c:v>
                </c:pt>
                <c:pt idx="2">
                  <c:v>0.16</c:v>
                </c:pt>
                <c:pt idx="3">
                  <c:v>0.24885841974478767</c:v>
                </c:pt>
                <c:pt idx="4">
                  <c:v>0.26274600205572585</c:v>
                </c:pt>
                <c:pt idx="5">
                  <c:v>0.24789232184081778</c:v>
                </c:pt>
              </c:numLit>
            </c:plus>
            <c:minus>
              <c:numLit>
                <c:ptCount val="6"/>
                <c:pt idx="0">
                  <c:v>0.242547922800802</c:v>
                </c:pt>
                <c:pt idx="1">
                  <c:v>0.18833298029270526</c:v>
                </c:pt>
                <c:pt idx="2">
                  <c:v>0.16</c:v>
                </c:pt>
                <c:pt idx="3">
                  <c:v>0.24885841974478767</c:v>
                </c:pt>
                <c:pt idx="4">
                  <c:v>0.26274600205572585</c:v>
                </c:pt>
                <c:pt idx="5">
                  <c:v>0.24789232184081778</c:v>
                </c:pt>
              </c:numLit>
            </c:minus>
            <c:noEndCap val="0"/>
          </c:errBars>
          <c:xVal>
            <c:numRef>
              <c:f>'OR1-779'!$G$18:$G$23</c:f>
              <c:numCache/>
            </c:numRef>
          </c:xVal>
          <c:yVal>
            <c:numRef>
              <c:f>'OR1-779'!$C$18:$C$23</c:f>
              <c:numCache/>
            </c:numRef>
          </c:yVal>
          <c:smooth val="0"/>
        </c:ser>
        <c:axId val="45286522"/>
        <c:axId val="4925515"/>
      </c:scatterChart>
      <c:valAx>
        <c:axId val="45286522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925515"/>
        <c:crosses val="autoZero"/>
        <c:crossBetween val="midCat"/>
        <c:dispUnits/>
        <c:majorUnit val="10"/>
        <c:minorUnit val="10"/>
      </c:valAx>
      <c:valAx>
        <c:axId val="4925515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5286522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129"/>
          <c:w val="0.9125"/>
          <c:h val="0.859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'OR1-779'!$E$26:$E$32</c:f>
                <c:numCache>
                  <c:ptCount val="7"/>
                  <c:pt idx="0">
                    <c:v>1.0318662889128862</c:v>
                  </c:pt>
                  <c:pt idx="1">
                    <c:v>1.0417118813149566</c:v>
                  </c:pt>
                  <c:pt idx="2">
                    <c:v>0.7445374723124503</c:v>
                  </c:pt>
                  <c:pt idx="3">
                    <c:v>1.458949078175216</c:v>
                  </c:pt>
                  <c:pt idx="4">
                    <c:v>1.4851445614413394</c:v>
                  </c:pt>
                  <c:pt idx="5">
                    <c:v>1.8127212222920663</c:v>
                  </c:pt>
                  <c:pt idx="6">
                    <c:v>1.5074084404936707</c:v>
                  </c:pt>
                </c:numCache>
              </c:numRef>
            </c:plus>
            <c:minus>
              <c:numRef>
                <c:f>'OR1-779'!$E$26:$E$32</c:f>
                <c:numCache>
                  <c:ptCount val="7"/>
                  <c:pt idx="0">
                    <c:v>1.0318662889128862</c:v>
                  </c:pt>
                  <c:pt idx="1">
                    <c:v>1.0417118813149566</c:v>
                  </c:pt>
                  <c:pt idx="2">
                    <c:v>0.7445374723124503</c:v>
                  </c:pt>
                  <c:pt idx="3">
                    <c:v>1.458949078175216</c:v>
                  </c:pt>
                  <c:pt idx="4">
                    <c:v>1.4851445614413394</c:v>
                  </c:pt>
                  <c:pt idx="5">
                    <c:v>1.8127212222920663</c:v>
                  </c:pt>
                  <c:pt idx="6">
                    <c:v>1.5074084404936707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7"/>
                <c:pt idx="0">
                  <c:v>0.16524513084460407</c:v>
                </c:pt>
                <c:pt idx="1">
                  <c:v>0.23574718076023565</c:v>
                </c:pt>
                <c:pt idx="2">
                  <c:v>0.2156151647610654</c:v>
                </c:pt>
                <c:pt idx="3">
                  <c:v>0.22702061897581097</c:v>
                </c:pt>
                <c:pt idx="4">
                  <c:v>0.22249641474307294</c:v>
                </c:pt>
                <c:pt idx="5">
                  <c:v>0.16169844975515624</c:v>
                </c:pt>
                <c:pt idx="6">
                  <c:v>0.1931547074921425</c:v>
                </c:pt>
              </c:numLit>
            </c:plus>
            <c:minus>
              <c:numLit>
                <c:ptCount val="7"/>
                <c:pt idx="0">
                  <c:v>0.16524513084460407</c:v>
                </c:pt>
                <c:pt idx="1">
                  <c:v>0.23574718076023565</c:v>
                </c:pt>
                <c:pt idx="2">
                  <c:v>0.2156151647610654</c:v>
                </c:pt>
                <c:pt idx="3">
                  <c:v>0.22702061897581097</c:v>
                </c:pt>
                <c:pt idx="4">
                  <c:v>0.22249641474307294</c:v>
                </c:pt>
                <c:pt idx="5">
                  <c:v>0.16169844975515624</c:v>
                </c:pt>
                <c:pt idx="6">
                  <c:v>0.1931547074921425</c:v>
                </c:pt>
              </c:numLit>
            </c:minus>
            <c:noEndCap val="0"/>
          </c:errBars>
          <c:xVal>
            <c:numRef>
              <c:f>'OR1-779'!$G$26:$G$32</c:f>
              <c:numCache/>
            </c:numRef>
          </c:xVal>
          <c:yVal>
            <c:numRef>
              <c:f>'OR1-779'!$C$26:$C$32</c:f>
              <c:numCache/>
            </c:numRef>
          </c:yVal>
          <c:smooth val="0"/>
        </c:ser>
        <c:axId val="44329636"/>
        <c:axId val="63422405"/>
      </c:scatterChart>
      <c:valAx>
        <c:axId val="44329636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63422405"/>
        <c:crosses val="autoZero"/>
        <c:crossBetween val="midCat"/>
        <c:dispUnits/>
        <c:majorUnit val="10"/>
        <c:minorUnit val="10"/>
      </c:valAx>
      <c:valAx>
        <c:axId val="63422405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4329636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75"/>
          <c:y val="0.112"/>
          <c:w val="0.897"/>
          <c:h val="0.8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'OR1-779'!$E$35:$E$40</c:f>
                <c:numCache>
                  <c:ptCount val="6"/>
                  <c:pt idx="0">
                    <c:v>1.0724581734169172</c:v>
                  </c:pt>
                  <c:pt idx="1">
                    <c:v>1.1241607581980284</c:v>
                  </c:pt>
                  <c:pt idx="2">
                    <c:v>1.1819190705171974</c:v>
                  </c:pt>
                  <c:pt idx="3">
                    <c:v>1.2165135882727443</c:v>
                  </c:pt>
                  <c:pt idx="4">
                    <c:v>1.2872526745515305</c:v>
                  </c:pt>
                  <c:pt idx="5">
                    <c:v>1.2790498379034896</c:v>
                  </c:pt>
                </c:numCache>
              </c:numRef>
            </c:plus>
            <c:minus>
              <c:numRef>
                <c:f>'OR1-779'!$E$35:$E$40</c:f>
                <c:numCache>
                  <c:ptCount val="6"/>
                  <c:pt idx="0">
                    <c:v>1.0724581734169172</c:v>
                  </c:pt>
                  <c:pt idx="1">
                    <c:v>1.1241607581980284</c:v>
                  </c:pt>
                  <c:pt idx="2">
                    <c:v>1.1819190705171974</c:v>
                  </c:pt>
                  <c:pt idx="3">
                    <c:v>1.2165135882727443</c:v>
                  </c:pt>
                  <c:pt idx="4">
                    <c:v>1.2872526745515305</c:v>
                  </c:pt>
                  <c:pt idx="5">
                    <c:v>1.2790498379034896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6"/>
                <c:pt idx="0">
                  <c:v>0.2666349348093427</c:v>
                </c:pt>
                <c:pt idx="1">
                  <c:v>0.265567483636926</c:v>
                </c:pt>
                <c:pt idx="2">
                  <c:v>0.22645792498117345</c:v>
                </c:pt>
                <c:pt idx="3">
                  <c:v>0.193087554112092</c:v>
                </c:pt>
                <c:pt idx="4">
                  <c:v>0.2283743157641131</c:v>
                </c:pt>
                <c:pt idx="5">
                  <c:v>0.17</c:v>
                </c:pt>
              </c:numLit>
            </c:plus>
            <c:minus>
              <c:numLit>
                <c:ptCount val="6"/>
                <c:pt idx="0">
                  <c:v>0.2666349348093427</c:v>
                </c:pt>
                <c:pt idx="1">
                  <c:v>0.265567483636926</c:v>
                </c:pt>
                <c:pt idx="2">
                  <c:v>0.22645792498117345</c:v>
                </c:pt>
                <c:pt idx="3">
                  <c:v>0.193087554112092</c:v>
                </c:pt>
                <c:pt idx="4">
                  <c:v>0.2283743157641131</c:v>
                </c:pt>
                <c:pt idx="5">
                  <c:v>0.17</c:v>
                </c:pt>
              </c:numLit>
            </c:minus>
            <c:noEndCap val="0"/>
          </c:errBars>
          <c:xVal>
            <c:numRef>
              <c:f>'OR1-779'!$G$35:$G$40</c:f>
              <c:numCache/>
            </c:numRef>
          </c:xVal>
          <c:yVal>
            <c:numRef>
              <c:f>'OR1-779'!$C$35:$C$40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0.19 g cm</a:t>
                    </a:r>
                    <a:r>
                      <a:rPr lang="en-US" cap="none" sz="6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0.8469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'OR1-779'!$G$36:$G$39</c:f>
              <c:numCache/>
            </c:numRef>
          </c:xVal>
          <c:yVal>
            <c:numRef>
              <c:f>'OR1-779'!$C$36:$C$39</c:f>
              <c:numCache/>
            </c:numRef>
          </c:yVal>
          <c:smooth val="0"/>
        </c:ser>
        <c:axId val="33930734"/>
        <c:axId val="36941151"/>
      </c:scatterChart>
      <c:valAx>
        <c:axId val="3393073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2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Pbex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6941151"/>
        <c:crosses val="autoZero"/>
        <c:crossBetween val="midCat"/>
        <c:dispUnits/>
        <c:majorUnit val="10"/>
        <c:minorUnit val="10"/>
      </c:valAx>
      <c:valAx>
        <c:axId val="36941151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3393073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25"/>
          <c:y val="0.111"/>
          <c:w val="0.84875"/>
          <c:h val="0.84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'OR1-779'!$E$43:$E$53</c:f>
                <c:numCache>
                  <c:ptCount val="11"/>
                  <c:pt idx="0">
                    <c:v>0.2625570680116793</c:v>
                  </c:pt>
                  <c:pt idx="1">
                    <c:v>0.6372741268503064</c:v>
                  </c:pt>
                  <c:pt idx="2">
                    <c:v>0.7216163830796964</c:v>
                  </c:pt>
                  <c:pt idx="3">
                    <c:v>0.748044053420858</c:v>
                  </c:pt>
                  <c:pt idx="4">
                    <c:v>0.7424101234049243</c:v>
                  </c:pt>
                  <c:pt idx="5">
                    <c:v>0.7545768736784364</c:v>
                  </c:pt>
                  <c:pt idx="6">
                    <c:v>0.8188683065844552</c:v>
                  </c:pt>
                  <c:pt idx="7">
                    <c:v>0.7821735116632748</c:v>
                  </c:pt>
                  <c:pt idx="8">
                    <c:v>0.7708400578620038</c:v>
                  </c:pt>
                  <c:pt idx="9">
                    <c:v>0.7695134590551689</c:v>
                  </c:pt>
                  <c:pt idx="10">
                    <c:v>0.775716377658637</c:v>
                  </c:pt>
                </c:numCache>
              </c:numRef>
            </c:plus>
            <c:minus>
              <c:numRef>
                <c:f>'OR1-779'!$E$43:$E$53</c:f>
                <c:numCache>
                  <c:ptCount val="11"/>
                  <c:pt idx="0">
                    <c:v>0.2625570680116793</c:v>
                  </c:pt>
                  <c:pt idx="1">
                    <c:v>0.6372741268503064</c:v>
                  </c:pt>
                  <c:pt idx="2">
                    <c:v>0.7216163830796964</c:v>
                  </c:pt>
                  <c:pt idx="3">
                    <c:v>0.748044053420858</c:v>
                  </c:pt>
                  <c:pt idx="4">
                    <c:v>0.7424101234049243</c:v>
                  </c:pt>
                  <c:pt idx="5">
                    <c:v>0.7545768736784364</c:v>
                  </c:pt>
                  <c:pt idx="6">
                    <c:v>0.8188683065844552</c:v>
                  </c:pt>
                  <c:pt idx="7">
                    <c:v>0.7821735116632748</c:v>
                  </c:pt>
                  <c:pt idx="8">
                    <c:v>0.7708400578620038</c:v>
                  </c:pt>
                  <c:pt idx="9">
                    <c:v>0.7695134590551689</c:v>
                  </c:pt>
                  <c:pt idx="10">
                    <c:v>0.775716377658637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1"/>
                <c:pt idx="0">
                  <c:v>0.2206616104731236</c:v>
                </c:pt>
                <c:pt idx="1">
                  <c:v>0.3221135023652199</c:v>
                </c:pt>
                <c:pt idx="2">
                  <c:v>0.25916346355500786</c:v>
                </c:pt>
                <c:pt idx="3">
                  <c:v>0.25942712948970664</c:v>
                </c:pt>
                <c:pt idx="4">
                  <c:v>0.21132027882971344</c:v>
                </c:pt>
                <c:pt idx="5">
                  <c:v>0.1998059737898314</c:v>
                </c:pt>
                <c:pt idx="6">
                  <c:v>0.17467933557298992</c:v>
                </c:pt>
                <c:pt idx="7">
                  <c:v>0.15966064143932285</c:v>
                </c:pt>
                <c:pt idx="8">
                  <c:v>0.20148643687542653</c:v>
                </c:pt>
                <c:pt idx="9">
                  <c:v>0.18691098968196623</c:v>
                </c:pt>
                <c:pt idx="10">
                  <c:v>0.1811367374615511</c:v>
                </c:pt>
              </c:numLit>
            </c:plus>
            <c:minus>
              <c:numLit>
                <c:ptCount val="11"/>
                <c:pt idx="0">
                  <c:v>0.2206616104731236</c:v>
                </c:pt>
                <c:pt idx="1">
                  <c:v>0.3221135023652199</c:v>
                </c:pt>
                <c:pt idx="2">
                  <c:v>0.25916346355500786</c:v>
                </c:pt>
                <c:pt idx="3">
                  <c:v>0.25942712948970664</c:v>
                </c:pt>
                <c:pt idx="4">
                  <c:v>0.21132027882971344</c:v>
                </c:pt>
                <c:pt idx="5">
                  <c:v>0.1998059737898314</c:v>
                </c:pt>
                <c:pt idx="6">
                  <c:v>0.17467933557298992</c:v>
                </c:pt>
                <c:pt idx="7">
                  <c:v>0.15966064143932285</c:v>
                </c:pt>
                <c:pt idx="8">
                  <c:v>0.20148643687542653</c:v>
                </c:pt>
                <c:pt idx="9">
                  <c:v>0.18691098968196623</c:v>
                </c:pt>
                <c:pt idx="10">
                  <c:v>0.1811367374615511</c:v>
                </c:pt>
              </c:numLit>
            </c:minus>
            <c:noEndCap val="0"/>
          </c:errBars>
          <c:xVal>
            <c:numRef>
              <c:f>'OR1-779'!$G$43:$G$53</c:f>
              <c:numCache/>
            </c:numRef>
          </c:xVal>
          <c:yVal>
            <c:numRef>
              <c:f>'OR1-779'!$C$43:$C$53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0.13 g cm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2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2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0.9688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'OR1-779'!$G$46:$G$53</c:f>
              <c:numCache/>
            </c:numRef>
          </c:xVal>
          <c:yVal>
            <c:numRef>
              <c:f>'OR1-779'!$C$46:$C$53</c:f>
              <c:numCache/>
            </c:numRef>
          </c:yVal>
          <c:smooth val="0"/>
        </c:ser>
        <c:axId val="64034904"/>
        <c:axId val="39443225"/>
      </c:scatterChart>
      <c:valAx>
        <c:axId val="6403490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39443225"/>
        <c:crosses val="autoZero"/>
        <c:crossBetween val="midCat"/>
        <c:dispUnits/>
        <c:majorUnit val="10"/>
        <c:minorUnit val="10"/>
      </c:valAx>
      <c:valAx>
        <c:axId val="39443225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6403490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7275"/>
          <c:w val="0.893"/>
          <c:h val="0.871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'OR1-779'!$E$56:$E$76</c:f>
                <c:numCache>
                  <c:ptCount val="21"/>
                  <c:pt idx="0">
                    <c:v>0.7047955231878701</c:v>
                  </c:pt>
                  <c:pt idx="1">
                    <c:v>0.7981248444141583</c:v>
                  </c:pt>
                  <c:pt idx="2">
                    <c:v>0.7946996216738632</c:v>
                  </c:pt>
                  <c:pt idx="3">
                    <c:v>0.8774192039900764</c:v>
                  </c:pt>
                  <c:pt idx="4">
                    <c:v>0.940565412740022</c:v>
                  </c:pt>
                  <c:pt idx="5">
                    <c:v>0.9602021081865872</c:v>
                  </c:pt>
                  <c:pt idx="6">
                    <c:v>0.9197852337695224</c:v>
                  </c:pt>
                  <c:pt idx="7">
                    <c:v>0.9272198024027364</c:v>
                  </c:pt>
                  <c:pt idx="8">
                    <c:v>0.9725787572619169</c:v>
                  </c:pt>
                  <c:pt idx="9">
                    <c:v>0.968390747267879</c:v>
                  </c:pt>
                  <c:pt idx="10">
                    <c:v>0.9758975434552386</c:v>
                  </c:pt>
                  <c:pt idx="11">
                    <c:v>1.0208796010086898</c:v>
                  </c:pt>
                  <c:pt idx="12">
                    <c:v>0.9905142722259214</c:v>
                  </c:pt>
                  <c:pt idx="13">
                    <c:v>0.9800169008440005</c:v>
                  </c:pt>
                  <c:pt idx="14">
                    <c:v>1.0083458440736617</c:v>
                  </c:pt>
                  <c:pt idx="15">
                    <c:v>1.0154982912966999</c:v>
                  </c:pt>
                  <c:pt idx="16">
                    <c:v>1.0153422047419174</c:v>
                  </c:pt>
                  <c:pt idx="17">
                    <c:v>0.9872156993827805</c:v>
                  </c:pt>
                  <c:pt idx="18">
                    <c:v>1.0237976846299424</c:v>
                  </c:pt>
                  <c:pt idx="19">
                    <c:v>1.026791099135364</c:v>
                  </c:pt>
                  <c:pt idx="20">
                    <c:v>1.018990362173294</c:v>
                  </c:pt>
                </c:numCache>
              </c:numRef>
            </c:plus>
            <c:minus>
              <c:numRef>
                <c:f>'OR1-779'!$E$56:$E$76</c:f>
                <c:numCache>
                  <c:ptCount val="21"/>
                  <c:pt idx="0">
                    <c:v>0.7047955231878701</c:v>
                  </c:pt>
                  <c:pt idx="1">
                    <c:v>0.7981248444141583</c:v>
                  </c:pt>
                  <c:pt idx="2">
                    <c:v>0.7946996216738632</c:v>
                  </c:pt>
                  <c:pt idx="3">
                    <c:v>0.8774192039900764</c:v>
                  </c:pt>
                  <c:pt idx="4">
                    <c:v>0.940565412740022</c:v>
                  </c:pt>
                  <c:pt idx="5">
                    <c:v>0.9602021081865872</c:v>
                  </c:pt>
                  <c:pt idx="6">
                    <c:v>0.9197852337695224</c:v>
                  </c:pt>
                  <c:pt idx="7">
                    <c:v>0.9272198024027364</c:v>
                  </c:pt>
                  <c:pt idx="8">
                    <c:v>0.9725787572619169</c:v>
                  </c:pt>
                  <c:pt idx="9">
                    <c:v>0.968390747267879</c:v>
                  </c:pt>
                  <c:pt idx="10">
                    <c:v>0.9758975434552386</c:v>
                  </c:pt>
                  <c:pt idx="11">
                    <c:v>1.0208796010086898</c:v>
                  </c:pt>
                  <c:pt idx="12">
                    <c:v>0.9905142722259214</c:v>
                  </c:pt>
                  <c:pt idx="13">
                    <c:v>0.9800169008440005</c:v>
                  </c:pt>
                  <c:pt idx="14">
                    <c:v>1.0083458440736617</c:v>
                  </c:pt>
                  <c:pt idx="15">
                    <c:v>1.0154982912966999</c:v>
                  </c:pt>
                  <c:pt idx="16">
                    <c:v>1.0153422047419174</c:v>
                  </c:pt>
                  <c:pt idx="17">
                    <c:v>0.9872156993827805</c:v>
                  </c:pt>
                  <c:pt idx="18">
                    <c:v>1.0237976846299424</c:v>
                  </c:pt>
                  <c:pt idx="19">
                    <c:v>1.026791099135364</c:v>
                  </c:pt>
                  <c:pt idx="20">
                    <c:v>1.018990362173294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21"/>
                <c:pt idx="0">
                  <c:v>0.28608898765049157</c:v>
                </c:pt>
                <c:pt idx="1">
                  <c:v>0.19190638156941922</c:v>
                </c:pt>
                <c:pt idx="2">
                  <c:v>0.2577658570370166</c:v>
                </c:pt>
                <c:pt idx="3">
                  <c:v>0.4036891364430313</c:v>
                </c:pt>
                <c:pt idx="4">
                  <c:v>0.30727885730804333</c:v>
                </c:pt>
                <c:pt idx="5">
                  <c:v>0.2630477344951201</c:v>
                </c:pt>
                <c:pt idx="6">
                  <c:v>0.40701959185983566</c:v>
                </c:pt>
                <c:pt idx="7">
                  <c:v>0.696556233292456</c:v>
                </c:pt>
                <c:pt idx="8">
                  <c:v>0.48747206521795755</c:v>
                </c:pt>
                <c:pt idx="9">
                  <c:v>0.3749084690991595</c:v>
                </c:pt>
                <c:pt idx="10">
                  <c:v>0.41282932895520835</c:v>
                </c:pt>
                <c:pt idx="11">
                  <c:v>0.30256244816146294</c:v>
                </c:pt>
                <c:pt idx="12">
                  <c:v>0.3612755507234073</c:v>
                </c:pt>
                <c:pt idx="13">
                  <c:v>0.41189424839062383</c:v>
                </c:pt>
                <c:pt idx="14">
                  <c:v>0.29248257444008574</c:v>
                </c:pt>
                <c:pt idx="15">
                  <c:v>0.3170238385185676</c:v>
                </c:pt>
                <c:pt idx="16">
                  <c:v>0.2941037444928526</c:v>
                </c:pt>
                <c:pt idx="17">
                  <c:v>0.2776230552386267</c:v>
                </c:pt>
                <c:pt idx="18">
                  <c:v>0.2319543194117066</c:v>
                </c:pt>
                <c:pt idx="19">
                  <c:v>0.32679164677978406</c:v>
                </c:pt>
                <c:pt idx="20">
                  <c:v>0.23251895680212967</c:v>
                </c:pt>
              </c:numLit>
            </c:plus>
            <c:minus>
              <c:numLit>
                <c:ptCount val="21"/>
                <c:pt idx="0">
                  <c:v>0.28608898765049157</c:v>
                </c:pt>
                <c:pt idx="1">
                  <c:v>0.19190638156941922</c:v>
                </c:pt>
                <c:pt idx="2">
                  <c:v>0.2577658570370166</c:v>
                </c:pt>
                <c:pt idx="3">
                  <c:v>0.4036891364430313</c:v>
                </c:pt>
                <c:pt idx="4">
                  <c:v>0.30727885730804333</c:v>
                </c:pt>
                <c:pt idx="5">
                  <c:v>0.2630477344951201</c:v>
                </c:pt>
                <c:pt idx="6">
                  <c:v>0.40701959185983566</c:v>
                </c:pt>
                <c:pt idx="7">
                  <c:v>0.696556233292456</c:v>
                </c:pt>
                <c:pt idx="8">
                  <c:v>0.48747206521795755</c:v>
                </c:pt>
                <c:pt idx="9">
                  <c:v>0.3749084690991595</c:v>
                </c:pt>
                <c:pt idx="10">
                  <c:v>0.41282932895520835</c:v>
                </c:pt>
                <c:pt idx="11">
                  <c:v>0.30256244816146294</c:v>
                </c:pt>
                <c:pt idx="12">
                  <c:v>0.3612755507234073</c:v>
                </c:pt>
                <c:pt idx="13">
                  <c:v>0.41189424839062383</c:v>
                </c:pt>
                <c:pt idx="14">
                  <c:v>0.29248257444008574</c:v>
                </c:pt>
                <c:pt idx="15">
                  <c:v>0.3170238385185676</c:v>
                </c:pt>
                <c:pt idx="16">
                  <c:v>0.2941037444928526</c:v>
                </c:pt>
                <c:pt idx="17">
                  <c:v>0.2776230552386267</c:v>
                </c:pt>
                <c:pt idx="18">
                  <c:v>0.2319543194117066</c:v>
                </c:pt>
                <c:pt idx="19">
                  <c:v>0.32679164677978406</c:v>
                </c:pt>
                <c:pt idx="20">
                  <c:v>0.23251895680212967</c:v>
                </c:pt>
              </c:numLit>
            </c:minus>
            <c:noEndCap val="0"/>
          </c:errBars>
          <c:xVal>
            <c:numRef>
              <c:f>'OR1-779'!$G$56:$G$76</c:f>
              <c:numCache/>
            </c:numRef>
          </c:xVal>
          <c:yVal>
            <c:numRef>
              <c:f>'OR1-779'!$C$56:$C$76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0.67 g cm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75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75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0.9462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'OR1-779'!$G$66:$G$76</c:f>
              <c:numCache/>
            </c:numRef>
          </c:xVal>
          <c:yVal>
            <c:numRef>
              <c:f>'OR1-779'!$C$66:$C$76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'OR1-779'!$G$56:$G$76</c:f>
              <c:numCache/>
            </c:numRef>
          </c:xVal>
          <c:yVal>
            <c:numRef>
              <c:f>'OR1-779'!$U$66</c:f>
              <c:numCache/>
            </c:numRef>
          </c:yVal>
          <c:smooth val="0"/>
        </c:ser>
        <c:axId val="19444706"/>
        <c:axId val="40784627"/>
      </c:scatterChart>
      <c:valAx>
        <c:axId val="19444706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75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crossBetween val="midCat"/>
        <c:dispUnits/>
        <c:majorUnit val="10"/>
        <c:minorUnit val="10"/>
      </c:valAx>
      <c:valAx>
        <c:axId val="40784627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7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7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11975"/>
          <c:w val="0.8105"/>
          <c:h val="0.88025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'OR1-779'!$E$79:$E$87</c:f>
                <c:numCache>
                  <c:ptCount val="9"/>
                  <c:pt idx="0">
                    <c:v>0.8006452898416454</c:v>
                  </c:pt>
                  <c:pt idx="1">
                    <c:v>0.9261579575795588</c:v>
                  </c:pt>
                  <c:pt idx="2">
                    <c:v>0.9862689955523513</c:v>
                  </c:pt>
                  <c:pt idx="3">
                    <c:v>1.02767116295455</c:v>
                  </c:pt>
                  <c:pt idx="4">
                    <c:v>1.0430110693844665</c:v>
                  </c:pt>
                  <c:pt idx="5">
                    <c:v>1.0650647478643138</c:v>
                  </c:pt>
                  <c:pt idx="6">
                    <c:v>1.1111212206279408</c:v>
                  </c:pt>
                  <c:pt idx="7">
                    <c:v>1.1374966137279763</c:v>
                  </c:pt>
                  <c:pt idx="8">
                    <c:v>1.1345129519289978</c:v>
                  </c:pt>
                </c:numCache>
              </c:numRef>
            </c:plus>
            <c:minus>
              <c:numRef>
                <c:f>'OR1-779'!$E$79:$E$87</c:f>
                <c:numCache>
                  <c:ptCount val="9"/>
                  <c:pt idx="0">
                    <c:v>0.8006452898416454</c:v>
                  </c:pt>
                  <c:pt idx="1">
                    <c:v>0.9261579575795588</c:v>
                  </c:pt>
                  <c:pt idx="2">
                    <c:v>0.9862689955523513</c:v>
                  </c:pt>
                  <c:pt idx="3">
                    <c:v>1.02767116295455</c:v>
                  </c:pt>
                  <c:pt idx="4">
                    <c:v>1.0430110693844665</c:v>
                  </c:pt>
                  <c:pt idx="5">
                    <c:v>1.0650647478643138</c:v>
                  </c:pt>
                  <c:pt idx="6">
                    <c:v>1.1111212206279408</c:v>
                  </c:pt>
                  <c:pt idx="7">
                    <c:v>1.1374966137279763</c:v>
                  </c:pt>
                  <c:pt idx="8">
                    <c:v>1.1345129519289978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9"/>
                <c:pt idx="0">
                  <c:v>0.25508755956681184</c:v>
                </c:pt>
                <c:pt idx="1">
                  <c:v>0.3304612125508563</c:v>
                </c:pt>
                <c:pt idx="2">
                  <c:v>0.2957092336863387</c:v>
                </c:pt>
                <c:pt idx="3">
                  <c:v>0.22316441850600477</c:v>
                </c:pt>
                <c:pt idx="4">
                  <c:v>0.1677667770125593</c:v>
                </c:pt>
                <c:pt idx="5">
                  <c:v>0.17464290427238466</c:v>
                </c:pt>
                <c:pt idx="6">
                  <c:v>0.14</c:v>
                </c:pt>
                <c:pt idx="7">
                  <c:v>0.14369213821535148</c:v>
                </c:pt>
                <c:pt idx="8">
                  <c:v>0.17976007977708627</c:v>
                </c:pt>
              </c:numLit>
            </c:plus>
            <c:minus>
              <c:numLit>
                <c:ptCount val="9"/>
                <c:pt idx="0">
                  <c:v>0.25508755956681184</c:v>
                </c:pt>
                <c:pt idx="1">
                  <c:v>0.3304612125508563</c:v>
                </c:pt>
                <c:pt idx="2">
                  <c:v>0.2957092336863387</c:v>
                </c:pt>
                <c:pt idx="3">
                  <c:v>0.22316441850600477</c:v>
                </c:pt>
                <c:pt idx="4">
                  <c:v>0.1677667770125593</c:v>
                </c:pt>
                <c:pt idx="5">
                  <c:v>0.17464290427238466</c:v>
                </c:pt>
                <c:pt idx="6">
                  <c:v>0.14</c:v>
                </c:pt>
                <c:pt idx="7">
                  <c:v>0.14369213821535148</c:v>
                </c:pt>
                <c:pt idx="8">
                  <c:v>0.17976007977708627</c:v>
                </c:pt>
              </c:numLit>
            </c:minus>
            <c:noEndCap val="0"/>
          </c:errBars>
          <c:xVal>
            <c:numRef>
              <c:f>'OR1-779'!$G$79:$G$87</c:f>
              <c:numCache/>
            </c:numRef>
          </c:xVal>
          <c:yVal>
            <c:numRef>
              <c:f>'OR1-779'!$C$79:$C$87</c:f>
              <c:numCache/>
            </c:numRef>
          </c:yVal>
          <c:smooth val="0"/>
        </c:ser>
        <c:axId val="31517324"/>
        <c:axId val="15220461"/>
      </c:scatterChart>
      <c:valAx>
        <c:axId val="31517324"/>
        <c:scaling>
          <c:logBase val="10"/>
          <c:orientation val="minMax"/>
          <c:max val="1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25" b="0" i="0" u="none" baseline="0">
                <a:latin typeface="Arial"/>
                <a:ea typeface="Arial"/>
                <a:cs typeface="Arial"/>
              </a:defRPr>
            </a:pPr>
          </a:p>
        </c:txPr>
        <c:crossAx val="15220461"/>
        <c:crosses val="autoZero"/>
        <c:crossBetween val="midCat"/>
        <c:dispUnits/>
        <c:majorUnit val="10"/>
        <c:minorUnit val="10"/>
      </c:valAx>
      <c:valAx>
        <c:axId val="15220461"/>
        <c:scaling>
          <c:orientation val="maxMin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25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42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1517324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"/>
          <c:y val="0.06275"/>
          <c:w val="0.8535"/>
          <c:h val="0.87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'OR1-779'!$E$92:$E$109</c:f>
                <c:numCache>
                  <c:ptCount val="18"/>
                  <c:pt idx="0">
                    <c:v>0.8336723546308353</c:v>
                  </c:pt>
                  <c:pt idx="1">
                    <c:v>0.9140690554832783</c:v>
                  </c:pt>
                  <c:pt idx="2">
                    <c:v>0.9018010878084948</c:v>
                  </c:pt>
                  <c:pt idx="3">
                    <c:v>0.990104130282563</c:v>
                  </c:pt>
                  <c:pt idx="4">
                    <c:v>0.9631500098674984</c:v>
                  </c:pt>
                  <c:pt idx="5">
                    <c:v>0.9396152783770858</c:v>
                  </c:pt>
                  <c:pt idx="6">
                    <c:v>0.975982379877152</c:v>
                  </c:pt>
                  <c:pt idx="7">
                    <c:v>0.9597913576628638</c:v>
                  </c:pt>
                  <c:pt idx="8">
                    <c:v>0.9661044957843261</c:v>
                  </c:pt>
                  <c:pt idx="9">
                    <c:v>0.9635879745524494</c:v>
                  </c:pt>
                  <c:pt idx="10">
                    <c:v>0.9608352169911677</c:v>
                  </c:pt>
                  <c:pt idx="11">
                    <c:v>0.990641062246306</c:v>
                  </c:pt>
                  <c:pt idx="12">
                    <c:v>1.0168078685617896</c:v>
                  </c:pt>
                  <c:pt idx="13">
                    <c:v>1.0232833775565915</c:v>
                  </c:pt>
                  <c:pt idx="14">
                    <c:v>0.99277989300467</c:v>
                  </c:pt>
                  <c:pt idx="15">
                    <c:v>1.0149466358577826</c:v>
                  </c:pt>
                  <c:pt idx="16">
                    <c:v>1.054858899842045</c:v>
                  </c:pt>
                  <c:pt idx="17">
                    <c:v>1.0489325164678795</c:v>
                  </c:pt>
                </c:numCache>
              </c:numRef>
            </c:plus>
            <c:minus>
              <c:numRef>
                <c:f>'OR1-779'!$E$92:$E$109</c:f>
                <c:numCache>
                  <c:ptCount val="18"/>
                  <c:pt idx="0">
                    <c:v>0.8336723546308353</c:v>
                  </c:pt>
                  <c:pt idx="1">
                    <c:v>0.9140690554832783</c:v>
                  </c:pt>
                  <c:pt idx="2">
                    <c:v>0.9018010878084948</c:v>
                  </c:pt>
                  <c:pt idx="3">
                    <c:v>0.990104130282563</c:v>
                  </c:pt>
                  <c:pt idx="4">
                    <c:v>0.9631500098674984</c:v>
                  </c:pt>
                  <c:pt idx="5">
                    <c:v>0.9396152783770858</c:v>
                  </c:pt>
                  <c:pt idx="6">
                    <c:v>0.975982379877152</c:v>
                  </c:pt>
                  <c:pt idx="7">
                    <c:v>0.9597913576628638</c:v>
                  </c:pt>
                  <c:pt idx="8">
                    <c:v>0.9661044957843261</c:v>
                  </c:pt>
                  <c:pt idx="9">
                    <c:v>0.9635879745524494</c:v>
                  </c:pt>
                  <c:pt idx="10">
                    <c:v>0.9608352169911677</c:v>
                  </c:pt>
                  <c:pt idx="11">
                    <c:v>0.990641062246306</c:v>
                  </c:pt>
                  <c:pt idx="12">
                    <c:v>1.0168078685617896</c:v>
                  </c:pt>
                  <c:pt idx="13">
                    <c:v>1.0232833775565915</c:v>
                  </c:pt>
                  <c:pt idx="14">
                    <c:v>0.99277989300467</c:v>
                  </c:pt>
                  <c:pt idx="15">
                    <c:v>1.0149466358577826</c:v>
                  </c:pt>
                  <c:pt idx="16">
                    <c:v>1.054858899842045</c:v>
                  </c:pt>
                  <c:pt idx="17">
                    <c:v>1.0489325164678795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18"/>
                <c:pt idx="0">
                  <c:v>0.27465338311688037</c:v>
                </c:pt>
                <c:pt idx="1">
                  <c:v>0.2930746943312597</c:v>
                </c:pt>
                <c:pt idx="2">
                  <c:v>0.26754344408049874</c:v>
                </c:pt>
                <c:pt idx="3">
                  <c:v>0.2546836898364492</c:v>
                </c:pt>
                <c:pt idx="4">
                  <c:v>0.5884601732177499</c:v>
                </c:pt>
                <c:pt idx="5">
                  <c:v>0.3435120365733393</c:v>
                </c:pt>
                <c:pt idx="6">
                  <c:v>0.39284389971877476</c:v>
                </c:pt>
                <c:pt idx="7">
                  <c:v>0.43335362800871563</c:v>
                </c:pt>
                <c:pt idx="8">
                  <c:v>0.4293528341110451</c:v>
                </c:pt>
                <c:pt idx="9">
                  <c:v>0.5774269291135727</c:v>
                </c:pt>
                <c:pt idx="10">
                  <c:v>0.32669475200302717</c:v>
                </c:pt>
                <c:pt idx="11">
                  <c:v>0.33354013652601716</c:v>
                </c:pt>
                <c:pt idx="12">
                  <c:v>0.3409129021378349</c:v>
                </c:pt>
                <c:pt idx="13">
                  <c:v>0.20389788230057762</c:v>
                </c:pt>
                <c:pt idx="14">
                  <c:v>0.20428235347474025</c:v>
                </c:pt>
                <c:pt idx="15">
                  <c:v>0.22540159028104803</c:v>
                </c:pt>
                <c:pt idx="16">
                  <c:v>0.25189027920805435</c:v>
                </c:pt>
                <c:pt idx="17">
                  <c:v>0.2338424614175796</c:v>
                </c:pt>
              </c:numLit>
            </c:plus>
            <c:minus>
              <c:numLit>
                <c:ptCount val="18"/>
                <c:pt idx="0">
                  <c:v>0.27465338311688037</c:v>
                </c:pt>
                <c:pt idx="1">
                  <c:v>0.2930746943312597</c:v>
                </c:pt>
                <c:pt idx="2">
                  <c:v>0.26754344408049874</c:v>
                </c:pt>
                <c:pt idx="3">
                  <c:v>0.2546836898364492</c:v>
                </c:pt>
                <c:pt idx="4">
                  <c:v>0.5884601732177499</c:v>
                </c:pt>
                <c:pt idx="5">
                  <c:v>0.3435120365733393</c:v>
                </c:pt>
                <c:pt idx="6">
                  <c:v>0.39284389971877476</c:v>
                </c:pt>
                <c:pt idx="7">
                  <c:v>0.43335362800871563</c:v>
                </c:pt>
                <c:pt idx="8">
                  <c:v>0.4293528341110451</c:v>
                </c:pt>
                <c:pt idx="9">
                  <c:v>0.5774269291135727</c:v>
                </c:pt>
                <c:pt idx="10">
                  <c:v>0.32669475200302717</c:v>
                </c:pt>
                <c:pt idx="11">
                  <c:v>0.33354013652601716</c:v>
                </c:pt>
                <c:pt idx="12">
                  <c:v>0.3409129021378349</c:v>
                </c:pt>
                <c:pt idx="13">
                  <c:v>0.20389788230057762</c:v>
                </c:pt>
                <c:pt idx="14">
                  <c:v>0.20428235347474025</c:v>
                </c:pt>
                <c:pt idx="15">
                  <c:v>0.22540159028104803</c:v>
                </c:pt>
                <c:pt idx="16">
                  <c:v>0.25189027920805435</c:v>
                </c:pt>
                <c:pt idx="17">
                  <c:v>0.2338424614175796</c:v>
                </c:pt>
              </c:numLit>
            </c:minus>
            <c:noEndCap val="0"/>
          </c:errBars>
          <c:xVal>
            <c:numRef>
              <c:f>'OR1-779'!$G$92:$G$109</c:f>
              <c:numCache/>
            </c:numRef>
          </c:xVal>
          <c:yVal>
            <c:numRef>
              <c:f>'OR1-779'!$C$92:$C$109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S = 0.40 g cm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600" b="0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600" b="0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0.8913</a:t>
                    </a:r>
                  </a:p>
                </c:rich>
              </c:tx>
              <c:numFmt formatCode="General" sourceLinked="1"/>
            </c:trendlineLbl>
          </c:trendline>
          <c:xVal>
            <c:numRef>
              <c:f>'OR1-779'!$G$96:$G$109</c:f>
              <c:numCache/>
            </c:numRef>
          </c:xVal>
          <c:yVal>
            <c:numRef>
              <c:f>'OR1-779'!$C$96:$C$109</c:f>
              <c:numCache/>
            </c:numRef>
          </c:yVal>
          <c:smooth val="0"/>
        </c:ser>
        <c:axId val="2766422"/>
        <c:axId val="24897799"/>
      </c:scatterChart>
      <c:valAx>
        <c:axId val="2766422"/>
        <c:scaling>
          <c:logBase val="10"/>
          <c:orientation val="minMax"/>
          <c:max val="100"/>
          <c:min val="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210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60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4897799"/>
        <c:crosses val="autoZero"/>
        <c:crossBetween val="midCat"/>
        <c:dispUnits/>
        <c:majorUnit val="10"/>
        <c:minorUnit val="10"/>
      </c:valAx>
      <c:valAx>
        <c:axId val="24897799"/>
        <c:scaling>
          <c:orientation val="maxMin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60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276642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"/>
          <c:w val="0.78375"/>
          <c:h val="0.89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og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S = 0.03 g cm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-2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 yr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-1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
R</a:t>
                    </a:r>
                    <a:r>
                      <a:rPr lang="en-US" cap="none" sz="550" b="0" i="0" u="none" baseline="30000"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550" b="0" i="0" u="none" baseline="0">
                        <a:latin typeface="Arial"/>
                        <a:ea typeface="Arial"/>
                        <a:cs typeface="Arial"/>
                      </a:rPr>
                      <a:t> = 0.9423</a:t>
                    </a:r>
                  </a:p>
                </c:rich>
              </c:tx>
              <c:numFmt formatCode="General" sourceLinked="1"/>
            </c:trendlineLbl>
          </c:trendline>
          <c:errBars>
            <c:errDir val="y"/>
            <c:errBarType val="both"/>
            <c:errValType val="cust"/>
            <c:plus>
              <c:numRef>
                <c:f>'OR1-779'!$E$112:$E$114</c:f>
                <c:numCache>
                  <c:ptCount val="3"/>
                  <c:pt idx="0">
                    <c:v>0.8010787291677723</c:v>
                  </c:pt>
                  <c:pt idx="1">
                    <c:v>0.9592232742535756</c:v>
                  </c:pt>
                  <c:pt idx="2">
                    <c:v>1.0921762410758142</c:v>
                  </c:pt>
                </c:numCache>
              </c:numRef>
            </c:plus>
            <c:minus>
              <c:numRef>
                <c:f>'OR1-779'!$E$112:$E$114</c:f>
                <c:numCache>
                  <c:ptCount val="3"/>
                  <c:pt idx="0">
                    <c:v>0.8010787291677723</c:v>
                  </c:pt>
                  <c:pt idx="1">
                    <c:v>0.9592232742535756</c:v>
                  </c:pt>
                  <c:pt idx="2">
                    <c:v>1.0921762410758142</c:v>
                  </c:pt>
                </c:numCache>
              </c:numRef>
            </c:minus>
            <c:noEndCap val="0"/>
          </c:errBars>
          <c:errBars>
            <c:errDir val="x"/>
            <c:errBarType val="both"/>
            <c:errValType val="cust"/>
            <c:plus>
              <c:numLit>
                <c:ptCount val="3"/>
                <c:pt idx="0">
                  <c:v>0.5288220571141873</c:v>
                </c:pt>
                <c:pt idx="1">
                  <c:v>0.3313788082831503</c:v>
                </c:pt>
                <c:pt idx="2">
                  <c:v>0.1878413132115685</c:v>
                </c:pt>
              </c:numLit>
            </c:plus>
            <c:minus>
              <c:numLit>
                <c:ptCount val="3"/>
                <c:pt idx="0">
                  <c:v>0.5288220571141873</c:v>
                </c:pt>
                <c:pt idx="1">
                  <c:v>0.3313788082831503</c:v>
                </c:pt>
                <c:pt idx="2">
                  <c:v>0.1878413132115685</c:v>
                </c:pt>
              </c:numLit>
            </c:minus>
            <c:noEndCap val="0"/>
          </c:errBars>
          <c:xVal>
            <c:numRef>
              <c:f>'OR1-779'!$G$112:$G$114</c:f>
              <c:numCache/>
            </c:numRef>
          </c:xVal>
          <c:yVal>
            <c:numRef>
              <c:f>'OR1-779'!$C$112:$C$114</c:f>
              <c:numCache/>
            </c:numRef>
          </c:yVal>
          <c:smooth val="0"/>
        </c:ser>
        <c:axId val="22753600"/>
        <c:axId val="3455809"/>
      </c:scatterChart>
      <c:valAx>
        <c:axId val="22753600"/>
        <c:scaling>
          <c:logBase val="10"/>
          <c:orientation val="minMax"/>
          <c:max val="100"/>
          <c:min val="0.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 210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Pb</a:t>
                </a:r>
                <a:r>
                  <a:rPr lang="en-US" cap="none" sz="550" b="0" i="0" u="none" baseline="-25000">
                    <a:latin typeface="Arial"/>
                    <a:ea typeface="Arial"/>
                    <a:cs typeface="Arial"/>
                  </a:rPr>
                  <a:t>ex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 (dpm/g)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out"/>
        <c:tickLblPos val="nextTo"/>
        <c:crossAx val="3455809"/>
        <c:crosses val="autoZero"/>
        <c:crossBetween val="midCat"/>
        <c:dispUnits/>
        <c:majorUnit val="10"/>
        <c:minorUnit val="10"/>
      </c:valAx>
      <c:valAx>
        <c:axId val="3455809"/>
        <c:scaling>
          <c:orientation val="maxMin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Cumulative mass (g cm</a:t>
                </a:r>
                <a:r>
                  <a:rPr lang="en-US" cap="none" sz="550" b="0" i="0" u="none" baseline="30000">
                    <a:latin typeface="Arial"/>
                    <a:ea typeface="Arial"/>
                    <a:cs typeface="Arial"/>
                  </a:rPr>
                  <a:t>-2</a:t>
                </a:r>
                <a:r>
                  <a:rPr lang="en-US" cap="none" sz="550" b="0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2753600"/>
        <c:crossesAt val="0.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0.18625</cdr:x>
      <cdr:y>0.17875</cdr:y>
    </cdr:from>
    <cdr:to>
      <cdr:x>0.367</cdr:x>
      <cdr:y>0.23525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352425"/>
          <a:ext cx="3333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0.25125</cdr:y>
    </cdr:from>
    <cdr:to>
      <cdr:x>0.90225</cdr:x>
      <cdr:y>0.335</cdr:y>
    </cdr:to>
    <cdr:sp>
      <cdr:nvSpPr>
        <cdr:cNvPr id="1" name="TextBox 1"/>
        <cdr:cNvSpPr txBox="1">
          <a:spLocks noChangeArrowheads="1"/>
        </cdr:cNvSpPr>
      </cdr:nvSpPr>
      <cdr:spPr>
        <a:xfrm>
          <a:off x="1485900" y="409575"/>
          <a:ext cx="4762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779-13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0.12725</cdr:x>
      <cdr:y>0.2265</cdr:y>
    </cdr:from>
    <cdr:to>
      <cdr:x>0.32875</cdr:x>
      <cdr:y>0.3065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323850"/>
          <a:ext cx="428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779-14
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0.59925</cdr:x>
      <cdr:y>0.1755</cdr:y>
    </cdr:from>
    <cdr:to>
      <cdr:x>0.89125</cdr:x>
      <cdr:y>0.23</cdr:y>
    </cdr:to>
    <cdr:sp>
      <cdr:nvSpPr>
        <cdr:cNvPr id="1" name="TextBox 1"/>
        <cdr:cNvSpPr txBox="1">
          <a:spLocks noChangeArrowheads="1"/>
        </cdr:cNvSpPr>
      </cdr:nvSpPr>
      <cdr:spPr>
        <a:xfrm>
          <a:off x="990600" y="361950"/>
          <a:ext cx="48577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779-11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>
          <a:off x="1657350" y="2114550"/>
          <a:ext cx="1143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3" name="Line 5"/>
        <cdr:cNvSpPr>
          <a:spLocks/>
        </cdr:cNvSpPr>
      </cdr:nvSpPr>
      <cdr:spPr>
        <a:xfrm flipH="1">
          <a:off x="1657350" y="211455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4" name="Line 6"/>
        <cdr:cNvSpPr>
          <a:spLocks/>
        </cdr:cNvSpPr>
      </cdr:nvSpPr>
      <cdr:spPr>
        <a:xfrm flipH="1">
          <a:off x="1657350" y="2114550"/>
          <a:ext cx="1524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0.145</cdr:x>
      <cdr:y>0.22625</cdr:y>
    </cdr:from>
    <cdr:to>
      <cdr:x>0.342</cdr:x>
      <cdr:y>0.30775</cdr:y>
    </cdr:to>
    <cdr:sp>
      <cdr:nvSpPr>
        <cdr:cNvPr id="1" name="TextBox 1"/>
        <cdr:cNvSpPr txBox="1">
          <a:spLocks noChangeArrowheads="1"/>
        </cdr:cNvSpPr>
      </cdr:nvSpPr>
      <cdr:spPr>
        <a:xfrm>
          <a:off x="314325" y="381000"/>
          <a:ext cx="4381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779-17
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0.1685</cdr:y>
    </cdr:from>
    <cdr:to>
      <cdr:x>0.32875</cdr:x>
      <cdr:y>0.23025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09575"/>
          <a:ext cx="3429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779-9
</a:t>
          </a:r>
        </a:p>
      </cdr:txBody>
    </cdr:sp>
  </cdr:relSizeAnchor>
  <cdr:relSizeAnchor xmlns:cdr="http://schemas.openxmlformats.org/drawingml/2006/chartDrawing">
    <cdr:from>
      <cdr:x>0.26275</cdr:x>
      <cdr:y>0.7745</cdr:y>
    </cdr:from>
    <cdr:to>
      <cdr:x>0.45175</cdr:x>
      <cdr:y>0.8155</cdr:y>
    </cdr:to>
    <cdr:sp>
      <cdr:nvSpPr>
        <cdr:cNvPr id="2" name="TextBox 3"/>
        <cdr:cNvSpPr txBox="1">
          <a:spLocks noChangeArrowheads="1"/>
        </cdr:cNvSpPr>
      </cdr:nvSpPr>
      <cdr:spPr>
        <a:xfrm>
          <a:off x="466725" y="1885950"/>
          <a:ext cx="3429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</xdr:row>
      <xdr:rowOff>38100</xdr:rowOff>
    </xdr:from>
    <xdr:to>
      <xdr:col>20</xdr:col>
      <xdr:colOff>47625</xdr:colOff>
      <xdr:row>12</xdr:row>
      <xdr:rowOff>133350</xdr:rowOff>
    </xdr:to>
    <xdr:graphicFrame>
      <xdr:nvGraphicFramePr>
        <xdr:cNvPr id="1" name="Chart 1"/>
        <xdr:cNvGraphicFramePr/>
      </xdr:nvGraphicFramePr>
      <xdr:xfrm>
        <a:off x="5619750" y="438150"/>
        <a:ext cx="18478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447675</xdr:colOff>
      <xdr:row>13</xdr:row>
      <xdr:rowOff>28575</xdr:rowOff>
    </xdr:from>
    <xdr:to>
      <xdr:col>20</xdr:col>
      <xdr:colOff>28575</xdr:colOff>
      <xdr:row>21</xdr:row>
      <xdr:rowOff>171450</xdr:rowOff>
    </xdr:to>
    <xdr:graphicFrame>
      <xdr:nvGraphicFramePr>
        <xdr:cNvPr id="2" name="Chart 3"/>
        <xdr:cNvGraphicFramePr/>
      </xdr:nvGraphicFramePr>
      <xdr:xfrm>
        <a:off x="5581650" y="2524125"/>
        <a:ext cx="1866900" cy="1666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447675</xdr:colOff>
      <xdr:row>21</xdr:row>
      <xdr:rowOff>123825</xdr:rowOff>
    </xdr:from>
    <xdr:to>
      <xdr:col>20</xdr:col>
      <xdr:colOff>9525</xdr:colOff>
      <xdr:row>28</xdr:row>
      <xdr:rowOff>171450</xdr:rowOff>
    </xdr:to>
    <xdr:graphicFrame>
      <xdr:nvGraphicFramePr>
        <xdr:cNvPr id="3" name="Chart 4"/>
        <xdr:cNvGraphicFramePr/>
      </xdr:nvGraphicFramePr>
      <xdr:xfrm>
        <a:off x="5581650" y="4143375"/>
        <a:ext cx="1847850" cy="1381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419100</xdr:colOff>
      <xdr:row>32</xdr:row>
      <xdr:rowOff>28575</xdr:rowOff>
    </xdr:from>
    <xdr:to>
      <xdr:col>20</xdr:col>
      <xdr:colOff>47625</xdr:colOff>
      <xdr:row>41</xdr:row>
      <xdr:rowOff>0</xdr:rowOff>
    </xdr:to>
    <xdr:graphicFrame>
      <xdr:nvGraphicFramePr>
        <xdr:cNvPr id="4" name="Chart 5"/>
        <xdr:cNvGraphicFramePr/>
      </xdr:nvGraphicFramePr>
      <xdr:xfrm>
        <a:off x="5553075" y="6143625"/>
        <a:ext cx="1914525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257175</xdr:colOff>
      <xdr:row>43</xdr:row>
      <xdr:rowOff>0</xdr:rowOff>
    </xdr:from>
    <xdr:to>
      <xdr:col>20</xdr:col>
      <xdr:colOff>38100</xdr:colOff>
      <xdr:row>54</xdr:row>
      <xdr:rowOff>133350</xdr:rowOff>
    </xdr:to>
    <xdr:graphicFrame>
      <xdr:nvGraphicFramePr>
        <xdr:cNvPr id="5" name="Chart 6"/>
        <xdr:cNvGraphicFramePr/>
      </xdr:nvGraphicFramePr>
      <xdr:xfrm>
        <a:off x="5391150" y="8210550"/>
        <a:ext cx="2066925" cy="2228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342900</xdr:colOff>
      <xdr:row>60</xdr:row>
      <xdr:rowOff>66675</xdr:rowOff>
    </xdr:from>
    <xdr:to>
      <xdr:col>20</xdr:col>
      <xdr:colOff>180975</xdr:colOff>
      <xdr:row>73</xdr:row>
      <xdr:rowOff>38100</xdr:rowOff>
    </xdr:to>
    <xdr:graphicFrame>
      <xdr:nvGraphicFramePr>
        <xdr:cNvPr id="6" name="Chart 7"/>
        <xdr:cNvGraphicFramePr/>
      </xdr:nvGraphicFramePr>
      <xdr:xfrm>
        <a:off x="5476875" y="11515725"/>
        <a:ext cx="2124075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12</xdr:col>
      <xdr:colOff>333375</xdr:colOff>
      <xdr:row>76</xdr:row>
      <xdr:rowOff>9525</xdr:rowOff>
    </xdr:from>
    <xdr:to>
      <xdr:col>20</xdr:col>
      <xdr:colOff>304800</xdr:colOff>
      <xdr:row>86</xdr:row>
      <xdr:rowOff>171450</xdr:rowOff>
    </xdr:to>
    <xdr:graphicFrame>
      <xdr:nvGraphicFramePr>
        <xdr:cNvPr id="7" name="Chart 8"/>
        <xdr:cNvGraphicFramePr/>
      </xdr:nvGraphicFramePr>
      <xdr:xfrm>
        <a:off x="5467350" y="14506575"/>
        <a:ext cx="22574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390525</xdr:colOff>
      <xdr:row>93</xdr:row>
      <xdr:rowOff>0</xdr:rowOff>
    </xdr:from>
    <xdr:to>
      <xdr:col>20</xdr:col>
      <xdr:colOff>200025</xdr:colOff>
      <xdr:row>104</xdr:row>
      <xdr:rowOff>9525</xdr:rowOff>
    </xdr:to>
    <xdr:graphicFrame>
      <xdr:nvGraphicFramePr>
        <xdr:cNvPr id="8" name="Chart 9"/>
        <xdr:cNvGraphicFramePr/>
      </xdr:nvGraphicFramePr>
      <xdr:xfrm>
        <a:off x="5524500" y="17735550"/>
        <a:ext cx="2095500" cy="2105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409575</xdr:colOff>
      <xdr:row>106</xdr:row>
      <xdr:rowOff>66675</xdr:rowOff>
    </xdr:from>
    <xdr:to>
      <xdr:col>20</xdr:col>
      <xdr:colOff>428625</xdr:colOff>
      <xdr:row>114</xdr:row>
      <xdr:rowOff>171450</xdr:rowOff>
    </xdr:to>
    <xdr:graphicFrame>
      <xdr:nvGraphicFramePr>
        <xdr:cNvPr id="9" name="Chart 10"/>
        <xdr:cNvGraphicFramePr/>
      </xdr:nvGraphicFramePr>
      <xdr:xfrm>
        <a:off x="5543550" y="20278725"/>
        <a:ext cx="2305050" cy="16287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285750</xdr:colOff>
      <xdr:row>120</xdr:row>
      <xdr:rowOff>19050</xdr:rowOff>
    </xdr:from>
    <xdr:to>
      <xdr:col>20</xdr:col>
      <xdr:colOff>180975</xdr:colOff>
      <xdr:row>128</xdr:row>
      <xdr:rowOff>133350</xdr:rowOff>
    </xdr:to>
    <xdr:graphicFrame>
      <xdr:nvGraphicFramePr>
        <xdr:cNvPr id="10" name="Chart 11"/>
        <xdr:cNvGraphicFramePr/>
      </xdr:nvGraphicFramePr>
      <xdr:xfrm>
        <a:off x="5419725" y="22898100"/>
        <a:ext cx="2181225" cy="1638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314325</xdr:colOff>
      <xdr:row>128</xdr:row>
      <xdr:rowOff>66675</xdr:rowOff>
    </xdr:from>
    <xdr:to>
      <xdr:col>20</xdr:col>
      <xdr:colOff>171450</xdr:colOff>
      <xdr:row>135</xdr:row>
      <xdr:rowOff>180975</xdr:rowOff>
    </xdr:to>
    <xdr:graphicFrame>
      <xdr:nvGraphicFramePr>
        <xdr:cNvPr id="11" name="Chart 12"/>
        <xdr:cNvGraphicFramePr/>
      </xdr:nvGraphicFramePr>
      <xdr:xfrm>
        <a:off x="5448300" y="24469725"/>
        <a:ext cx="2143125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123825</xdr:colOff>
      <xdr:row>16</xdr:row>
      <xdr:rowOff>142875</xdr:rowOff>
    </xdr:from>
    <xdr:to>
      <xdr:col>16</xdr:col>
      <xdr:colOff>381000</xdr:colOff>
      <xdr:row>16</xdr:row>
      <xdr:rowOff>142875</xdr:rowOff>
    </xdr:to>
    <xdr:sp>
      <xdr:nvSpPr>
        <xdr:cNvPr id="12" name="Line 19"/>
        <xdr:cNvSpPr>
          <a:spLocks/>
        </xdr:cNvSpPr>
      </xdr:nvSpPr>
      <xdr:spPr>
        <a:xfrm flipH="1">
          <a:off x="6400800" y="3209925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24</xdr:row>
      <xdr:rowOff>85725</xdr:rowOff>
    </xdr:from>
    <xdr:to>
      <xdr:col>17</xdr:col>
      <xdr:colOff>47625</xdr:colOff>
      <xdr:row>24</xdr:row>
      <xdr:rowOff>85725</xdr:rowOff>
    </xdr:to>
    <xdr:sp>
      <xdr:nvSpPr>
        <xdr:cNvPr id="13" name="Line 20"/>
        <xdr:cNvSpPr>
          <a:spLocks/>
        </xdr:cNvSpPr>
      </xdr:nvSpPr>
      <xdr:spPr>
        <a:xfrm flipH="1">
          <a:off x="6553200" y="4676775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66675</xdr:colOff>
      <xdr:row>34</xdr:row>
      <xdr:rowOff>95250</xdr:rowOff>
    </xdr:from>
    <xdr:to>
      <xdr:col>18</xdr:col>
      <xdr:colOff>333375</xdr:colOff>
      <xdr:row>34</xdr:row>
      <xdr:rowOff>95250</xdr:rowOff>
    </xdr:to>
    <xdr:sp>
      <xdr:nvSpPr>
        <xdr:cNvPr id="14" name="Line 21"/>
        <xdr:cNvSpPr>
          <a:spLocks/>
        </xdr:cNvSpPr>
      </xdr:nvSpPr>
      <xdr:spPr>
        <a:xfrm flipH="1">
          <a:off x="6896100" y="6591300"/>
          <a:ext cx="2571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114300</xdr:colOff>
      <xdr:row>45</xdr:row>
      <xdr:rowOff>114300</xdr:rowOff>
    </xdr:from>
    <xdr:to>
      <xdr:col>18</xdr:col>
      <xdr:colOff>371475</xdr:colOff>
      <xdr:row>45</xdr:row>
      <xdr:rowOff>114300</xdr:rowOff>
    </xdr:to>
    <xdr:sp>
      <xdr:nvSpPr>
        <xdr:cNvPr id="15" name="Line 22"/>
        <xdr:cNvSpPr>
          <a:spLocks/>
        </xdr:cNvSpPr>
      </xdr:nvSpPr>
      <xdr:spPr>
        <a:xfrm flipH="1">
          <a:off x="6943725" y="87058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63</xdr:row>
      <xdr:rowOff>19050</xdr:rowOff>
    </xdr:from>
    <xdr:to>
      <xdr:col>18</xdr:col>
      <xdr:colOff>0</xdr:colOff>
      <xdr:row>63</xdr:row>
      <xdr:rowOff>19050</xdr:rowOff>
    </xdr:to>
    <xdr:sp>
      <xdr:nvSpPr>
        <xdr:cNvPr id="16" name="Line 23"/>
        <xdr:cNvSpPr>
          <a:spLocks/>
        </xdr:cNvSpPr>
      </xdr:nvSpPr>
      <xdr:spPr>
        <a:xfrm flipH="1">
          <a:off x="6477000" y="12039600"/>
          <a:ext cx="352425" cy="9525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371475</xdr:colOff>
      <xdr:row>73</xdr:row>
      <xdr:rowOff>123825</xdr:rowOff>
    </xdr:from>
    <xdr:to>
      <xdr:col>13</xdr:col>
      <xdr:colOff>47625</xdr:colOff>
      <xdr:row>73</xdr:row>
      <xdr:rowOff>123825</xdr:rowOff>
    </xdr:to>
    <xdr:sp>
      <xdr:nvSpPr>
        <xdr:cNvPr id="17" name="Line 26"/>
        <xdr:cNvSpPr>
          <a:spLocks/>
        </xdr:cNvSpPr>
      </xdr:nvSpPr>
      <xdr:spPr>
        <a:xfrm flipH="1">
          <a:off x="5505450" y="14049375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56</xdr:row>
      <xdr:rowOff>133350</xdr:rowOff>
    </xdr:from>
    <xdr:to>
      <xdr:col>9</xdr:col>
      <xdr:colOff>9525</xdr:colOff>
      <xdr:row>56</xdr:row>
      <xdr:rowOff>133350</xdr:rowOff>
    </xdr:to>
    <xdr:sp>
      <xdr:nvSpPr>
        <xdr:cNvPr id="18" name="Line 27"/>
        <xdr:cNvSpPr>
          <a:spLocks/>
        </xdr:cNvSpPr>
      </xdr:nvSpPr>
      <xdr:spPr>
        <a:xfrm flipH="1">
          <a:off x="4276725" y="10820400"/>
          <a:ext cx="2095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78</xdr:row>
      <xdr:rowOff>171450</xdr:rowOff>
    </xdr:from>
    <xdr:to>
      <xdr:col>18</xdr:col>
      <xdr:colOff>238125</xdr:colOff>
      <xdr:row>78</xdr:row>
      <xdr:rowOff>171450</xdr:rowOff>
    </xdr:to>
    <xdr:sp>
      <xdr:nvSpPr>
        <xdr:cNvPr id="19" name="Line 28"/>
        <xdr:cNvSpPr>
          <a:spLocks/>
        </xdr:cNvSpPr>
      </xdr:nvSpPr>
      <xdr:spPr>
        <a:xfrm flipH="1">
          <a:off x="6800850" y="15049500"/>
          <a:ext cx="26670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95250</xdr:colOff>
      <xdr:row>95</xdr:row>
      <xdr:rowOff>38100</xdr:rowOff>
    </xdr:from>
    <xdr:to>
      <xdr:col>16</xdr:col>
      <xdr:colOff>247650</xdr:colOff>
      <xdr:row>95</xdr:row>
      <xdr:rowOff>38100</xdr:rowOff>
    </xdr:to>
    <xdr:sp>
      <xdr:nvSpPr>
        <xdr:cNvPr id="20" name="Line 29"/>
        <xdr:cNvSpPr>
          <a:spLocks/>
        </xdr:cNvSpPr>
      </xdr:nvSpPr>
      <xdr:spPr>
        <a:xfrm flipH="1">
          <a:off x="6267450" y="181546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92</xdr:row>
      <xdr:rowOff>114300</xdr:rowOff>
    </xdr:from>
    <xdr:to>
      <xdr:col>14</xdr:col>
      <xdr:colOff>0</xdr:colOff>
      <xdr:row>92</xdr:row>
      <xdr:rowOff>114300</xdr:rowOff>
    </xdr:to>
    <xdr:sp>
      <xdr:nvSpPr>
        <xdr:cNvPr id="21" name="Line 30"/>
        <xdr:cNvSpPr>
          <a:spLocks/>
        </xdr:cNvSpPr>
      </xdr:nvSpPr>
      <xdr:spPr>
        <a:xfrm flipH="1">
          <a:off x="5543550" y="17659350"/>
          <a:ext cx="1428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190500</xdr:colOff>
      <xdr:row>93</xdr:row>
      <xdr:rowOff>0</xdr:rowOff>
    </xdr:from>
    <xdr:to>
      <xdr:col>22</xdr:col>
      <xdr:colOff>600075</xdr:colOff>
      <xdr:row>104</xdr:row>
      <xdr:rowOff>19050</xdr:rowOff>
    </xdr:to>
    <xdr:graphicFrame>
      <xdr:nvGraphicFramePr>
        <xdr:cNvPr id="22" name="Chart 31"/>
        <xdr:cNvGraphicFramePr/>
      </xdr:nvGraphicFramePr>
      <xdr:xfrm>
        <a:off x="7610475" y="17735550"/>
        <a:ext cx="1657350" cy="2114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100</xdr:row>
      <xdr:rowOff>19050</xdr:rowOff>
    </xdr:from>
    <xdr:to>
      <xdr:col>18</xdr:col>
      <xdr:colOff>171450</xdr:colOff>
      <xdr:row>100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6762750" y="19088100"/>
          <a:ext cx="2381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104</xdr:row>
      <xdr:rowOff>114300</xdr:rowOff>
    </xdr:from>
    <xdr:to>
      <xdr:col>14</xdr:col>
      <xdr:colOff>38100</xdr:colOff>
      <xdr:row>104</xdr:row>
      <xdr:rowOff>114300</xdr:rowOff>
    </xdr:to>
    <xdr:sp>
      <xdr:nvSpPr>
        <xdr:cNvPr id="24" name="Line 33"/>
        <xdr:cNvSpPr>
          <a:spLocks/>
        </xdr:cNvSpPr>
      </xdr:nvSpPr>
      <xdr:spPr>
        <a:xfrm flipH="1">
          <a:off x="5562600" y="19945350"/>
          <a:ext cx="1619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285750</xdr:colOff>
      <xdr:row>135</xdr:row>
      <xdr:rowOff>171450</xdr:rowOff>
    </xdr:from>
    <xdr:to>
      <xdr:col>20</xdr:col>
      <xdr:colOff>200025</xdr:colOff>
      <xdr:row>144</xdr:row>
      <xdr:rowOff>152400</xdr:rowOff>
    </xdr:to>
    <xdr:graphicFrame>
      <xdr:nvGraphicFramePr>
        <xdr:cNvPr id="25" name="Chart 34"/>
        <xdr:cNvGraphicFramePr/>
      </xdr:nvGraphicFramePr>
      <xdr:xfrm>
        <a:off x="5419725" y="25908000"/>
        <a:ext cx="22002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276225</xdr:colOff>
      <xdr:row>42</xdr:row>
      <xdr:rowOff>114300</xdr:rowOff>
    </xdr:from>
    <xdr:to>
      <xdr:col>9</xdr:col>
      <xdr:colOff>47625</xdr:colOff>
      <xdr:row>42</xdr:row>
      <xdr:rowOff>114300</xdr:rowOff>
    </xdr:to>
    <xdr:sp>
      <xdr:nvSpPr>
        <xdr:cNvPr id="26" name="Line 35"/>
        <xdr:cNvSpPr>
          <a:spLocks/>
        </xdr:cNvSpPr>
      </xdr:nvSpPr>
      <xdr:spPr>
        <a:xfrm flipH="1">
          <a:off x="4267200" y="81343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34</xdr:row>
      <xdr:rowOff>114300</xdr:rowOff>
    </xdr:from>
    <xdr:to>
      <xdr:col>10</xdr:col>
      <xdr:colOff>0</xdr:colOff>
      <xdr:row>34</xdr:row>
      <xdr:rowOff>114300</xdr:rowOff>
    </xdr:to>
    <xdr:sp>
      <xdr:nvSpPr>
        <xdr:cNvPr id="27" name="Line 36"/>
        <xdr:cNvSpPr>
          <a:spLocks/>
        </xdr:cNvSpPr>
      </xdr:nvSpPr>
      <xdr:spPr>
        <a:xfrm flipH="1">
          <a:off x="4286250" y="66103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26</xdr:row>
      <xdr:rowOff>123825</xdr:rowOff>
    </xdr:from>
    <xdr:to>
      <xdr:col>9</xdr:col>
      <xdr:colOff>57150</xdr:colOff>
      <xdr:row>26</xdr:row>
      <xdr:rowOff>123825</xdr:rowOff>
    </xdr:to>
    <xdr:sp>
      <xdr:nvSpPr>
        <xdr:cNvPr id="28" name="Line 37"/>
        <xdr:cNvSpPr>
          <a:spLocks/>
        </xdr:cNvSpPr>
      </xdr:nvSpPr>
      <xdr:spPr>
        <a:xfrm flipH="1">
          <a:off x="4276725" y="5095875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19</xdr:row>
      <xdr:rowOff>114300</xdr:rowOff>
    </xdr:from>
    <xdr:to>
      <xdr:col>9</xdr:col>
      <xdr:colOff>57150</xdr:colOff>
      <xdr:row>19</xdr:row>
      <xdr:rowOff>114300</xdr:rowOff>
    </xdr:to>
    <xdr:sp>
      <xdr:nvSpPr>
        <xdr:cNvPr id="29" name="Line 38"/>
        <xdr:cNvSpPr>
          <a:spLocks/>
        </xdr:cNvSpPr>
      </xdr:nvSpPr>
      <xdr:spPr>
        <a:xfrm flipH="1">
          <a:off x="4276725" y="37528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78</xdr:row>
      <xdr:rowOff>114300</xdr:rowOff>
    </xdr:from>
    <xdr:to>
      <xdr:col>9</xdr:col>
      <xdr:colOff>57150</xdr:colOff>
      <xdr:row>78</xdr:row>
      <xdr:rowOff>114300</xdr:rowOff>
    </xdr:to>
    <xdr:sp>
      <xdr:nvSpPr>
        <xdr:cNvPr id="30" name="Line 39"/>
        <xdr:cNvSpPr>
          <a:spLocks/>
        </xdr:cNvSpPr>
      </xdr:nvSpPr>
      <xdr:spPr>
        <a:xfrm flipH="1">
          <a:off x="4276725" y="14992350"/>
          <a:ext cx="257175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100</xdr:row>
      <xdr:rowOff>19050</xdr:rowOff>
    </xdr:from>
    <xdr:to>
      <xdr:col>21</xdr:col>
      <xdr:colOff>495300</xdr:colOff>
      <xdr:row>100</xdr:row>
      <xdr:rowOff>19050</xdr:rowOff>
    </xdr:to>
    <xdr:sp>
      <xdr:nvSpPr>
        <xdr:cNvPr id="31" name="Line 40"/>
        <xdr:cNvSpPr>
          <a:spLocks/>
        </xdr:cNvSpPr>
      </xdr:nvSpPr>
      <xdr:spPr>
        <a:xfrm flipV="1">
          <a:off x="7258050" y="19088100"/>
          <a:ext cx="1143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47625</xdr:colOff>
      <xdr:row>60</xdr:row>
      <xdr:rowOff>76200</xdr:rowOff>
    </xdr:from>
    <xdr:to>
      <xdr:col>22</xdr:col>
      <xdr:colOff>609600</xdr:colOff>
      <xdr:row>73</xdr:row>
      <xdr:rowOff>38100</xdr:rowOff>
    </xdr:to>
    <xdr:graphicFrame>
      <xdr:nvGraphicFramePr>
        <xdr:cNvPr id="32" name="Chart 44"/>
        <xdr:cNvGraphicFramePr/>
      </xdr:nvGraphicFramePr>
      <xdr:xfrm>
        <a:off x="7467600" y="11525250"/>
        <a:ext cx="1809750" cy="2438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21</xdr:col>
      <xdr:colOff>333375</xdr:colOff>
      <xdr:row>70</xdr:row>
      <xdr:rowOff>104775</xdr:rowOff>
    </xdr:from>
    <xdr:to>
      <xdr:col>21</xdr:col>
      <xdr:colOff>514350</xdr:colOff>
      <xdr:row>70</xdr:row>
      <xdr:rowOff>104775</xdr:rowOff>
    </xdr:to>
    <xdr:sp>
      <xdr:nvSpPr>
        <xdr:cNvPr id="33" name="Line 45"/>
        <xdr:cNvSpPr>
          <a:spLocks/>
        </xdr:cNvSpPr>
      </xdr:nvSpPr>
      <xdr:spPr>
        <a:xfrm>
          <a:off x="8239125" y="13458825"/>
          <a:ext cx="1809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0.2485</cdr:y>
    </cdr:from>
    <cdr:to>
      <cdr:x>0.396</cdr:x>
      <cdr:y>0.33025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409575"/>
          <a:ext cx="3429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779-5
</a:t>
          </a:r>
        </a:p>
      </cdr:txBody>
    </cdr:sp>
  </cdr:relSizeAnchor>
  <cdr:relSizeAnchor xmlns:cdr="http://schemas.openxmlformats.org/drawingml/2006/chartDrawing">
    <cdr:from>
      <cdr:x>0.5735</cdr:x>
      <cdr:y>0.36475</cdr:y>
    </cdr:from>
    <cdr:to>
      <cdr:x>0.974</cdr:x>
      <cdr:y>0.44425</cdr:y>
    </cdr:to>
    <cdr:sp>
      <cdr:nvSpPr>
        <cdr:cNvPr id="2" name="TextBox 2"/>
        <cdr:cNvSpPr txBox="1">
          <a:spLocks noChangeArrowheads="1"/>
        </cdr:cNvSpPr>
      </cdr:nvSpPr>
      <cdr:spPr>
        <a:xfrm>
          <a:off x="1066800" y="600075"/>
          <a:ext cx="7429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Typhoon Haitang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0.3045</cdr:y>
    </cdr:from>
    <cdr:to>
      <cdr:x>0.37075</cdr:x>
      <cdr:y>0.40325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04800" y="419100"/>
          <a:ext cx="3714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779-6
</a:t>
          </a:r>
        </a:p>
      </cdr:txBody>
    </cdr:sp>
  </cdr:relSizeAnchor>
  <cdr:relSizeAnchor xmlns:cdr="http://schemas.openxmlformats.org/drawingml/2006/chartDrawing">
    <cdr:from>
      <cdr:x>0.67625</cdr:x>
      <cdr:y>0.33275</cdr:y>
    </cdr:from>
    <cdr:to>
      <cdr:x>0.96275</cdr:x>
      <cdr:y>0.4285</cdr:y>
    </cdr:to>
    <cdr:sp>
      <cdr:nvSpPr>
        <cdr:cNvPr id="2" name="TextBox 3"/>
        <cdr:cNvSpPr txBox="1">
          <a:spLocks noChangeArrowheads="1"/>
        </cdr:cNvSpPr>
      </cdr:nvSpPr>
      <cdr:spPr>
        <a:xfrm>
          <a:off x="1247775" y="457200"/>
          <a:ext cx="5334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0.16975</cdr:x>
      <cdr:y>0.26075</cdr:y>
    </cdr:from>
    <cdr:to>
      <cdr:x>0.363</cdr:x>
      <cdr:y>0.3445</cdr:y>
    </cdr:to>
    <cdr:sp>
      <cdr:nvSpPr>
        <cdr:cNvPr id="1" name="TextBox 2"/>
        <cdr:cNvSpPr txBox="1">
          <a:spLocks noChangeArrowheads="1"/>
        </cdr:cNvSpPr>
      </cdr:nvSpPr>
      <cdr:spPr>
        <a:xfrm>
          <a:off x="323850" y="438150"/>
          <a:ext cx="3714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779-7
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0.244</cdr:y>
    </cdr:from>
    <cdr:to>
      <cdr:x>0.4175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542925"/>
          <a:ext cx="3905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779-8
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0.17475</cdr:y>
    </cdr:from>
    <cdr:to>
      <cdr:x>0.3075</cdr:x>
      <cdr:y>0.23525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419100"/>
          <a:ext cx="4191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779-9
</a:t>
          </a:r>
        </a:p>
      </cdr:txBody>
    </cdr:sp>
  </cdr:relSizeAnchor>
  <cdr:relSizeAnchor xmlns:cdr="http://schemas.openxmlformats.org/drawingml/2006/chartDrawing">
    <cdr:from>
      <cdr:x>0.666</cdr:x>
      <cdr:y>0.1755</cdr:y>
    </cdr:from>
    <cdr:to>
      <cdr:x>0.857</cdr:x>
      <cdr:y>0.22925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428625"/>
          <a:ext cx="4095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0.1495</cdr:x>
      <cdr:y>0.25575</cdr:y>
    </cdr:from>
    <cdr:to>
      <cdr:x>0.382</cdr:x>
      <cdr:y>0.3395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523875"/>
          <a:ext cx="5238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25" b="0" i="0" u="none" baseline="0">
              <a:latin typeface="Arial"/>
              <a:ea typeface="Arial"/>
              <a:cs typeface="Arial"/>
            </a:rPr>
            <a:t>779-10</a:t>
          </a:r>
        </a:p>
      </cdr:txBody>
    </cdr:sp>
  </cdr:relSizeAnchor>
  <cdr:relSizeAnchor xmlns:cdr="http://schemas.openxmlformats.org/drawingml/2006/chartDrawing">
    <cdr:from>
      <cdr:x>0.717</cdr:x>
      <cdr:y>0.2225</cdr:y>
    </cdr:from>
    <cdr:to>
      <cdr:x>0.8885</cdr:x>
      <cdr:y>0.293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457200"/>
          <a:ext cx="3905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50" b="0" i="0" u="none" baseline="0">
              <a:latin typeface="Arial"/>
              <a:ea typeface="Arial"/>
              <a:cs typeface="Arial"/>
            </a:rPr>
            <a:t>Haitang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</cdr:x>
      <cdr:y>0.83</cdr:y>
    </cdr:from>
    <cdr:to>
      <cdr:x>0.73275</cdr:x>
      <cdr:y>0.88575</cdr:y>
    </cdr:to>
    <cdr:sp>
      <cdr:nvSpPr>
        <cdr:cNvPr id="1" name="TextBox 1"/>
        <cdr:cNvSpPr txBox="1">
          <a:spLocks noChangeArrowheads="1"/>
        </cdr:cNvSpPr>
      </cdr:nvSpPr>
      <cdr:spPr>
        <a:xfrm>
          <a:off x="1133475" y="1743075"/>
          <a:ext cx="400050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779-11
</a:t>
          </a:r>
        </a:p>
      </cdr:txBody>
    </cdr:sp>
  </cdr:relSizeAnchor>
  <cdr:relSizeAnchor xmlns:cdr="http://schemas.openxmlformats.org/drawingml/2006/chartDrawing">
    <cdr:from>
      <cdr:x>1</cdr:x>
      <cdr:y>1</cdr:y>
    </cdr:from>
    <cdr:to>
      <cdr:x>1</cdr:x>
      <cdr:y>1</cdr:y>
    </cdr:to>
    <cdr:sp>
      <cdr:nvSpPr>
        <cdr:cNvPr id="2" name="Line 2"/>
        <cdr:cNvSpPr>
          <a:spLocks/>
        </cdr:cNvSpPr>
      </cdr:nvSpPr>
      <cdr:spPr>
        <a:xfrm flipH="1">
          <a:off x="2095500" y="2105025"/>
          <a:ext cx="285750" cy="0"/>
        </a:xfrm>
        <a:prstGeom prst="line">
          <a:avLst/>
        </a:prstGeom>
        <a:noFill/>
        <a:ln w="15875" cmpd="sng">
          <a:solidFill>
            <a:srgbClr val="FF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0.46275</cdr:x>
      <cdr:y>0.153</cdr:y>
    </cdr:from>
    <cdr:to>
      <cdr:x>0.8185</cdr:x>
      <cdr:y>0.2205</cdr:y>
    </cdr:to>
    <cdr:sp>
      <cdr:nvSpPr>
        <cdr:cNvPr id="3" name="TextBox 3"/>
        <cdr:cNvSpPr txBox="1">
          <a:spLocks noChangeArrowheads="1"/>
        </cdr:cNvSpPr>
      </cdr:nvSpPr>
      <cdr:spPr>
        <a:xfrm>
          <a:off x="962025" y="314325"/>
          <a:ext cx="742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Haitang, 2005.6</a:t>
          </a:r>
        </a:p>
      </cdr:txBody>
    </cdr:sp>
  </cdr:relSizeAnchor>
  <cdr:relSizeAnchor xmlns:cdr="http://schemas.openxmlformats.org/drawingml/2006/chartDrawing">
    <cdr:from>
      <cdr:x>0.71</cdr:x>
      <cdr:y>0.615</cdr:y>
    </cdr:from>
    <cdr:to>
      <cdr:x>0.8405</cdr:x>
      <cdr:y>0.67725</cdr:y>
    </cdr:to>
    <cdr:sp>
      <cdr:nvSpPr>
        <cdr:cNvPr id="4" name="TextBox 4"/>
        <cdr:cNvSpPr txBox="1">
          <a:spLocks noChangeArrowheads="1"/>
        </cdr:cNvSpPr>
      </cdr:nvSpPr>
      <cdr:spPr>
        <a:xfrm>
          <a:off x="1485900" y="1285875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0" i="0" u="none" baseline="0">
              <a:latin typeface="Arial"/>
              <a:ea typeface="Arial"/>
              <a:cs typeface="Arial"/>
            </a:rPr>
            <a:t>1963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0.25725</cdr:y>
    </cdr:from>
    <cdr:to>
      <cdr:x>0.3005</cdr:x>
      <cdr:y>0.3355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09575"/>
          <a:ext cx="4381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575" b="0" i="0" u="none" baseline="0">
              <a:latin typeface="Arial"/>
              <a:ea typeface="Arial"/>
              <a:cs typeface="Arial"/>
            </a:rPr>
            <a:t>779-12
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38"/>
  <sheetViews>
    <sheetView tabSelected="1" zoomScaleSheetLayoutView="100" workbookViewId="0" topLeftCell="A122">
      <selection activeCell="V130" sqref="V130"/>
    </sheetView>
  </sheetViews>
  <sheetFormatPr defaultColWidth="8.88671875" defaultRowHeight="15"/>
  <cols>
    <col min="1" max="1" width="7.21484375" style="0" customWidth="1"/>
    <col min="2" max="2" width="8.77734375" style="0" customWidth="1"/>
    <col min="3" max="3" width="5.6640625" style="0" customWidth="1"/>
    <col min="4" max="4" width="1.2265625" style="0" customWidth="1"/>
    <col min="5" max="5" width="5.6640625" style="0" customWidth="1"/>
    <col min="6" max="6" width="11.10546875" style="0" customWidth="1"/>
    <col min="7" max="7" width="5.6640625" style="0" customWidth="1"/>
    <col min="8" max="8" width="1.2265625" style="0" customWidth="1"/>
    <col min="9" max="9" width="5.6640625" style="0" customWidth="1"/>
    <col min="10" max="10" width="0.78125" style="0" customWidth="1"/>
    <col min="11" max="11" width="5.6640625" style="0" customWidth="1"/>
    <col min="12" max="12" width="1.2265625" style="0" customWidth="1"/>
    <col min="13" max="13" width="5.6640625" style="0" customWidth="1"/>
    <col min="14" max="14" width="0.78125" style="0" customWidth="1"/>
    <col min="15" max="15" width="5.6640625" style="0" customWidth="1"/>
    <col min="16" max="16" width="1.2265625" style="0" customWidth="1"/>
    <col min="17" max="17" width="5.6640625" style="0" customWidth="1"/>
    <col min="18" max="18" width="0.78125" style="0" customWidth="1"/>
    <col min="19" max="19" width="5.6640625" style="0" customWidth="1"/>
    <col min="20" max="20" width="1.2265625" style="0" customWidth="1"/>
    <col min="21" max="21" width="5.6640625" style="0" customWidth="1"/>
    <col min="23" max="23" width="7.77734375" style="0" customWidth="1"/>
    <col min="24" max="25" width="5.5546875" style="0" customWidth="1"/>
    <col min="26" max="26" width="8.10546875" style="0" customWidth="1"/>
    <col min="27" max="27" width="7.88671875" style="0" customWidth="1"/>
  </cols>
  <sheetData>
    <row r="1" spans="1:21" ht="15">
      <c r="A1" s="5" t="s">
        <v>31</v>
      </c>
      <c r="B1" s="4"/>
      <c r="C1" s="4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6"/>
      <c r="U1" s="6"/>
    </row>
    <row r="2" spans="1:22" ht="16.5">
      <c r="A2" s="8" t="s">
        <v>1</v>
      </c>
      <c r="B2" s="8" t="s">
        <v>2</v>
      </c>
      <c r="C2" s="71" t="s">
        <v>29</v>
      </c>
      <c r="D2" s="71"/>
      <c r="E2" s="71"/>
      <c r="F2" s="8" t="s">
        <v>3</v>
      </c>
      <c r="G2" s="73" t="s">
        <v>4</v>
      </c>
      <c r="H2" s="73"/>
      <c r="I2" s="73"/>
      <c r="J2" s="10"/>
      <c r="K2" s="73" t="s">
        <v>5</v>
      </c>
      <c r="L2" s="73"/>
      <c r="M2" s="73"/>
      <c r="N2" s="10"/>
      <c r="O2" s="70"/>
      <c r="P2" s="70"/>
      <c r="Q2" s="70"/>
      <c r="R2" s="9"/>
      <c r="S2" s="9"/>
      <c r="T2" s="65"/>
      <c r="U2" s="9"/>
      <c r="V2" s="36"/>
    </row>
    <row r="3" spans="1:21" ht="15">
      <c r="A3" s="29" t="s">
        <v>6</v>
      </c>
      <c r="B3" s="30" t="s">
        <v>7</v>
      </c>
      <c r="C3" s="72" t="s">
        <v>30</v>
      </c>
      <c r="D3" s="72"/>
      <c r="E3" s="72"/>
      <c r="F3" s="29" t="s">
        <v>25</v>
      </c>
      <c r="G3" s="29"/>
      <c r="H3" s="29"/>
      <c r="I3" s="29"/>
      <c r="J3" s="29" t="s">
        <v>8</v>
      </c>
      <c r="K3" s="29"/>
      <c r="L3" s="29"/>
      <c r="M3" s="29"/>
      <c r="N3" s="29"/>
      <c r="O3" s="31"/>
      <c r="P3" s="31"/>
      <c r="Q3" s="31"/>
      <c r="R3" s="31"/>
      <c r="S3" s="31"/>
      <c r="T3" s="31"/>
      <c r="U3" s="31"/>
    </row>
    <row r="4" spans="1:21" ht="15">
      <c r="A4" s="35" t="s">
        <v>39</v>
      </c>
      <c r="N4" s="31"/>
      <c r="O4" s="31"/>
      <c r="P4" s="31"/>
      <c r="Q4" s="31"/>
      <c r="R4" s="31"/>
      <c r="S4" s="31"/>
      <c r="T4" s="31"/>
      <c r="U4" s="31"/>
    </row>
    <row r="5" spans="1:29" ht="15">
      <c r="A5" s="9" t="s">
        <v>32</v>
      </c>
      <c r="B5" s="11">
        <v>27.16348029652751</v>
      </c>
      <c r="C5" s="61">
        <v>1.2754426288686906</v>
      </c>
      <c r="D5" s="17" t="s">
        <v>0</v>
      </c>
      <c r="E5" s="18">
        <v>1.2754426288686906</v>
      </c>
      <c r="F5" s="19">
        <f>2005.964-C5/0.464</f>
        <v>2003.2152012308864</v>
      </c>
      <c r="G5" s="15">
        <v>6.063875616857067</v>
      </c>
      <c r="H5" s="11" t="s">
        <v>0</v>
      </c>
      <c r="I5" s="13">
        <v>0.2976671809384871</v>
      </c>
      <c r="J5" s="9"/>
      <c r="K5" s="16"/>
      <c r="L5" s="11"/>
      <c r="M5" s="18"/>
      <c r="N5" s="9"/>
      <c r="O5" s="9"/>
      <c r="P5" s="9"/>
      <c r="Q5" s="9"/>
      <c r="R5" s="9"/>
      <c r="S5" s="9"/>
      <c r="T5" s="9"/>
      <c r="U5" s="9"/>
      <c r="V5" s="3"/>
      <c r="W5" s="38"/>
      <c r="X5" s="38"/>
      <c r="Y5" s="38"/>
      <c r="Z5" s="40"/>
      <c r="AA5" s="40"/>
      <c r="AB5" s="2"/>
      <c r="AC5" s="2"/>
    </row>
    <row r="6" spans="1:29" ht="15">
      <c r="A6" s="66" t="s">
        <v>33</v>
      </c>
      <c r="B6" s="11">
        <v>26.815318902483163</v>
      </c>
      <c r="C6" s="61">
        <v>3.837509463999192</v>
      </c>
      <c r="D6" s="17" t="s">
        <v>0</v>
      </c>
      <c r="E6" s="18">
        <v>1.2866242062618105</v>
      </c>
      <c r="F6" s="19">
        <f>2005.964-C6/0.464</f>
        <v>1997.693505465519</v>
      </c>
      <c r="G6" s="15">
        <v>5.004157281531266</v>
      </c>
      <c r="H6" s="11" t="s">
        <v>0</v>
      </c>
      <c r="I6" s="13">
        <v>0.27167046559437974</v>
      </c>
      <c r="J6" s="9"/>
      <c r="K6" s="16"/>
      <c r="L6" s="11"/>
      <c r="M6" s="18"/>
      <c r="N6" s="9"/>
      <c r="O6" s="9"/>
      <c r="P6" s="9"/>
      <c r="Q6" s="9"/>
      <c r="R6" s="9"/>
      <c r="S6" s="9"/>
      <c r="T6" s="9"/>
      <c r="U6" s="9"/>
      <c r="V6" s="3"/>
      <c r="W6" s="38"/>
      <c r="X6" s="38"/>
      <c r="Y6" s="38"/>
      <c r="Z6" s="2"/>
      <c r="AA6" s="2"/>
      <c r="AB6" s="2"/>
      <c r="AC6" s="2"/>
    </row>
    <row r="7" spans="1:29" ht="15">
      <c r="A7" s="66" t="s">
        <v>34</v>
      </c>
      <c r="B7" s="11">
        <v>28.53509259995231</v>
      </c>
      <c r="C7" s="61">
        <v>6.356323273172132</v>
      </c>
      <c r="D7" s="17" t="s">
        <v>0</v>
      </c>
      <c r="E7" s="18">
        <v>1.2321896029111286</v>
      </c>
      <c r="F7" s="19">
        <f>2005.964-C7/0.464</f>
        <v>1992.2650274285083</v>
      </c>
      <c r="G7" s="15">
        <v>4.321608463172173</v>
      </c>
      <c r="H7" s="11" t="s">
        <v>0</v>
      </c>
      <c r="I7" s="13">
        <v>0.2978252354895896</v>
      </c>
      <c r="J7" s="9"/>
      <c r="K7" s="16"/>
      <c r="L7" s="11"/>
      <c r="M7" s="18"/>
      <c r="N7" s="9"/>
      <c r="O7" s="9"/>
      <c r="P7" s="9"/>
      <c r="Q7" s="9"/>
      <c r="R7" s="9"/>
      <c r="S7" s="9"/>
      <c r="T7" s="9"/>
      <c r="U7" s="9"/>
      <c r="V7" s="3"/>
      <c r="W7" s="38"/>
      <c r="X7" s="38"/>
      <c r="Y7" s="38"/>
      <c r="Z7" s="2"/>
      <c r="AA7" s="2"/>
      <c r="AB7" s="2"/>
      <c r="AC7" s="2"/>
    </row>
    <row r="8" spans="1:29" ht="15">
      <c r="A8" s="66" t="s">
        <v>35</v>
      </c>
      <c r="B8" s="11">
        <v>23.99814532688614</v>
      </c>
      <c r="C8" s="61">
        <v>8.968780827262341</v>
      </c>
      <c r="D8" s="17" t="s">
        <v>0</v>
      </c>
      <c r="E8" s="18">
        <v>1.380267951179081</v>
      </c>
      <c r="F8" s="19">
        <f>$F$7-(C8-$C$7)/0.0736</f>
        <v>1956.7696802261958</v>
      </c>
      <c r="G8" s="15">
        <v>1.760980749709428</v>
      </c>
      <c r="H8" s="11" t="s">
        <v>0</v>
      </c>
      <c r="I8" s="13">
        <v>0.21361823877233943</v>
      </c>
      <c r="J8" s="9"/>
      <c r="K8" s="16"/>
      <c r="L8" s="11"/>
      <c r="M8" s="18"/>
      <c r="N8" s="9"/>
      <c r="O8" s="9"/>
      <c r="P8" s="9"/>
      <c r="Q8" s="9"/>
      <c r="R8" s="9"/>
      <c r="S8" s="9"/>
      <c r="T8" s="9"/>
      <c r="U8" s="9"/>
      <c r="V8" s="3"/>
      <c r="W8" s="38"/>
      <c r="X8" s="38"/>
      <c r="Y8" s="38"/>
      <c r="Z8" s="2"/>
      <c r="AA8" s="2"/>
      <c r="AB8" s="2"/>
      <c r="AC8" s="2"/>
    </row>
    <row r="9" spans="1:29" ht="15">
      <c r="A9" s="66" t="s">
        <v>36</v>
      </c>
      <c r="B9" s="11">
        <v>22.422994815492526</v>
      </c>
      <c r="C9" s="61">
        <v>11.784263634239657</v>
      </c>
      <c r="D9" s="17" t="s">
        <v>0</v>
      </c>
      <c r="E9" s="18">
        <v>1.4352148557982356</v>
      </c>
      <c r="F9" s="19">
        <f>$F$7-(C9-$C$7)/0.0736</f>
        <v>1918.5158377400908</v>
      </c>
      <c r="G9" s="15">
        <v>0.7007830957502359</v>
      </c>
      <c r="H9" s="11" t="s">
        <v>0</v>
      </c>
      <c r="I9" s="13">
        <v>0.18022294255116067</v>
      </c>
      <c r="J9" s="9"/>
      <c r="K9" s="16"/>
      <c r="L9" s="11"/>
      <c r="M9" s="18"/>
      <c r="N9" s="9"/>
      <c r="O9" s="9"/>
      <c r="P9" s="9"/>
      <c r="Q9" s="9"/>
      <c r="R9" s="9"/>
      <c r="S9" s="9"/>
      <c r="T9" s="9"/>
      <c r="U9" s="9"/>
      <c r="V9" s="3"/>
      <c r="W9" s="38"/>
      <c r="X9" s="38"/>
      <c r="Y9" s="38"/>
      <c r="Z9" s="2"/>
      <c r="AA9" s="2"/>
      <c r="AB9" s="2"/>
      <c r="AC9" s="2"/>
    </row>
    <row r="10" spans="1:29" ht="15">
      <c r="A10" s="66" t="s">
        <v>37</v>
      </c>
      <c r="B10" s="11">
        <v>22.27171492204899</v>
      </c>
      <c r="C10" s="61">
        <v>14.66007324842182</v>
      </c>
      <c r="D10" s="17" t="s">
        <v>0</v>
      </c>
      <c r="E10" s="18">
        <v>1.4405947583839278</v>
      </c>
      <c r="F10" s="19">
        <f>$F$7-(C10-$C$7)/0.0736</f>
        <v>1879.4423375473984</v>
      </c>
      <c r="G10" s="15">
        <v>0.13031660995593694</v>
      </c>
      <c r="H10" s="11" t="s">
        <v>0</v>
      </c>
      <c r="I10" s="13">
        <v>0.12</v>
      </c>
      <c r="J10" s="9"/>
      <c r="K10" s="16"/>
      <c r="L10" s="11"/>
      <c r="M10" s="18"/>
      <c r="N10" s="9"/>
      <c r="O10" s="9"/>
      <c r="P10" s="9"/>
      <c r="Q10" s="9"/>
      <c r="R10" s="9"/>
      <c r="S10" s="9"/>
      <c r="T10" s="9"/>
      <c r="U10" s="9"/>
      <c r="V10" s="3"/>
      <c r="W10" s="38"/>
      <c r="X10" s="38"/>
      <c r="Y10" s="38"/>
      <c r="Z10" s="2"/>
      <c r="AA10" s="2"/>
      <c r="AB10" s="2"/>
      <c r="AC10" s="2"/>
    </row>
    <row r="11" spans="1:29" ht="15">
      <c r="A11" s="9"/>
      <c r="B11" s="21"/>
      <c r="C11" s="26"/>
      <c r="D11" s="25"/>
      <c r="E11" s="27"/>
      <c r="F11" s="28"/>
      <c r="G11" s="23"/>
      <c r="H11" s="22"/>
      <c r="I11" s="24"/>
      <c r="J11" s="9"/>
      <c r="K11" s="26"/>
      <c r="L11" s="25"/>
      <c r="M11" s="27"/>
      <c r="N11" s="9"/>
      <c r="O11" s="9"/>
      <c r="P11" s="9"/>
      <c r="Q11" s="9"/>
      <c r="R11" s="9"/>
      <c r="S11" s="9"/>
      <c r="T11" s="9"/>
      <c r="U11" s="9"/>
      <c r="V11" s="3"/>
      <c r="W11" s="38"/>
      <c r="X11" s="38"/>
      <c r="Y11" s="38"/>
      <c r="Z11" s="2"/>
      <c r="AA11" s="2"/>
      <c r="AB11" s="2"/>
      <c r="AC11" s="2"/>
    </row>
    <row r="12" spans="1:29" ht="15">
      <c r="A12" s="35" t="s">
        <v>41</v>
      </c>
      <c r="C12" s="67"/>
      <c r="D12" s="50"/>
      <c r="E12" s="68"/>
      <c r="N12" s="9"/>
      <c r="O12" s="9"/>
      <c r="P12" s="9"/>
      <c r="Q12" s="9"/>
      <c r="R12" s="9"/>
      <c r="S12" s="9"/>
      <c r="T12" s="9"/>
      <c r="U12" s="9"/>
      <c r="V12" s="3"/>
      <c r="W12" s="38"/>
      <c r="X12" s="38"/>
      <c r="Y12" s="38"/>
      <c r="Z12" s="2"/>
      <c r="AA12" s="2"/>
      <c r="AB12" s="2"/>
      <c r="AC12" s="2"/>
    </row>
    <row r="13" spans="1:29" ht="15">
      <c r="A13" s="9" t="s">
        <v>32</v>
      </c>
      <c r="B13" s="11">
        <v>22.413276616140436</v>
      </c>
      <c r="C13" s="61">
        <v>1.435559909284361</v>
      </c>
      <c r="D13" s="17" t="s">
        <v>0</v>
      </c>
      <c r="E13" s="18">
        <v>1.435559909284361</v>
      </c>
      <c r="F13" s="19"/>
      <c r="G13" s="15">
        <v>1.2518794245689184</v>
      </c>
      <c r="H13" s="11" t="s">
        <v>0</v>
      </c>
      <c r="I13" s="13">
        <v>0.20352793991189166</v>
      </c>
      <c r="J13" s="9"/>
      <c r="K13" s="16"/>
      <c r="L13" s="11"/>
      <c r="M13" s="18"/>
      <c r="N13" s="31"/>
      <c r="O13" s="31"/>
      <c r="P13" s="31"/>
      <c r="Q13" s="31"/>
      <c r="R13" s="31"/>
      <c r="S13" s="9"/>
      <c r="T13" s="9"/>
      <c r="U13" s="9"/>
      <c r="V13" s="3"/>
      <c r="W13" s="38"/>
      <c r="X13" s="38"/>
      <c r="Y13" s="38"/>
      <c r="Z13" s="2"/>
      <c r="AA13" s="2"/>
      <c r="AB13" s="2"/>
      <c r="AC13" s="2"/>
    </row>
    <row r="14" spans="1:29" ht="15">
      <c r="A14" s="66" t="s">
        <v>33</v>
      </c>
      <c r="B14" s="11">
        <v>21.908259631239687</v>
      </c>
      <c r="C14" s="61">
        <v>4.324715301511846</v>
      </c>
      <c r="D14" s="17" t="s">
        <v>0</v>
      </c>
      <c r="E14" s="18">
        <v>1.4535954829431237</v>
      </c>
      <c r="F14" s="19"/>
      <c r="G14" s="15">
        <v>0.7689873796233246</v>
      </c>
      <c r="H14" s="11" t="s">
        <v>0</v>
      </c>
      <c r="I14" s="13">
        <v>0.18912303888029572</v>
      </c>
      <c r="J14" s="9"/>
      <c r="K14" s="16"/>
      <c r="L14" s="11"/>
      <c r="M14" s="18"/>
      <c r="N14" s="9"/>
      <c r="O14" s="9"/>
      <c r="P14" s="9"/>
      <c r="Q14" s="9"/>
      <c r="R14" s="9"/>
      <c r="S14" s="9"/>
      <c r="T14" s="9"/>
      <c r="U14" s="9"/>
      <c r="V14" s="3"/>
      <c r="W14" s="38"/>
      <c r="X14" s="38"/>
      <c r="Y14" s="38"/>
      <c r="Z14" s="2"/>
      <c r="AA14" s="2"/>
      <c r="AB14" s="2"/>
      <c r="AC14" s="2"/>
    </row>
    <row r="15" spans="1:29" ht="15">
      <c r="A15" s="66" t="s">
        <v>34</v>
      </c>
      <c r="B15" s="11">
        <v>26.801572281263642</v>
      </c>
      <c r="C15" s="61">
        <v>7.06537819209004</v>
      </c>
      <c r="D15" s="17" t="s">
        <v>0</v>
      </c>
      <c r="E15" s="18">
        <v>1.2870674076350703</v>
      </c>
      <c r="F15" s="19"/>
      <c r="G15" s="15">
        <v>0.8478779721650953</v>
      </c>
      <c r="H15" s="11" t="s">
        <v>0</v>
      </c>
      <c r="I15" s="13">
        <v>0.1732351605864136</v>
      </c>
      <c r="J15" s="9"/>
      <c r="K15" s="16"/>
      <c r="L15" s="11"/>
      <c r="M15" s="18"/>
      <c r="N15" s="25"/>
      <c r="O15" s="26"/>
      <c r="P15" s="25"/>
      <c r="Q15" s="27"/>
      <c r="R15" s="25"/>
      <c r="S15" s="9"/>
      <c r="T15" s="9"/>
      <c r="U15" s="9"/>
      <c r="V15" s="3"/>
      <c r="W15" s="38"/>
      <c r="X15" s="38"/>
      <c r="Y15" s="38"/>
      <c r="Z15" s="2"/>
      <c r="AA15" s="2"/>
      <c r="AB15" s="2"/>
      <c r="AC15" s="2"/>
    </row>
    <row r="16" spans="1:27" ht="15">
      <c r="A16" s="9"/>
      <c r="B16" s="21"/>
      <c r="C16" s="26"/>
      <c r="D16" s="25"/>
      <c r="E16" s="27"/>
      <c r="F16" s="22"/>
      <c r="G16" s="23"/>
      <c r="H16" s="22"/>
      <c r="I16" s="24"/>
      <c r="J16" s="9"/>
      <c r="K16" s="25"/>
      <c r="L16" s="25"/>
      <c r="M16" s="25"/>
      <c r="N16" s="25"/>
      <c r="O16" s="25"/>
      <c r="P16" s="25"/>
      <c r="Q16" s="25"/>
      <c r="R16" s="25"/>
      <c r="S16" s="26"/>
      <c r="T16" s="25"/>
      <c r="U16" s="27"/>
      <c r="V16" s="3"/>
      <c r="W16" s="38"/>
      <c r="X16" s="38"/>
      <c r="Y16" s="38"/>
      <c r="Z16" s="40"/>
      <c r="AA16" s="40"/>
    </row>
    <row r="17" spans="1:27" ht="15">
      <c r="A17" s="35" t="s">
        <v>40</v>
      </c>
      <c r="C17" s="67"/>
      <c r="D17" s="50"/>
      <c r="E17" s="68"/>
      <c r="J17" s="9"/>
      <c r="K17" s="25"/>
      <c r="L17" s="25"/>
      <c r="M17" s="25"/>
      <c r="N17" s="25"/>
      <c r="O17" s="25"/>
      <c r="P17" s="25"/>
      <c r="Q17" s="25"/>
      <c r="R17" s="25"/>
      <c r="S17" s="26"/>
      <c r="T17" s="25"/>
      <c r="U17" s="27"/>
      <c r="V17" s="3"/>
      <c r="W17" s="38"/>
      <c r="X17" s="38"/>
      <c r="Y17" s="38"/>
      <c r="Z17" s="40"/>
      <c r="AA17" s="40"/>
    </row>
    <row r="18" spans="1:27" ht="15">
      <c r="A18" s="9" t="s">
        <v>32</v>
      </c>
      <c r="B18" s="11">
        <v>38.67820324005891</v>
      </c>
      <c r="C18" s="61">
        <v>0.9473745232892258</v>
      </c>
      <c r="D18" s="17" t="s">
        <v>0</v>
      </c>
      <c r="E18" s="18">
        <v>0.9473745232892258</v>
      </c>
      <c r="F18" s="19"/>
      <c r="G18" s="15">
        <v>2.1651654423911926</v>
      </c>
      <c r="H18" s="11" t="s">
        <v>0</v>
      </c>
      <c r="I18" s="13">
        <v>0.242547922800802</v>
      </c>
      <c r="J18" s="9"/>
      <c r="K18" s="25"/>
      <c r="L18" s="25"/>
      <c r="M18" s="25"/>
      <c r="N18" s="25"/>
      <c r="O18" s="25"/>
      <c r="P18" s="25"/>
      <c r="Q18" s="25"/>
      <c r="R18" s="25"/>
      <c r="S18" s="26"/>
      <c r="T18" s="25"/>
      <c r="U18" s="27"/>
      <c r="V18" s="3"/>
      <c r="W18" s="38"/>
      <c r="X18" s="38"/>
      <c r="Y18" s="38"/>
      <c r="Z18" s="40"/>
      <c r="AA18" s="40"/>
    </row>
    <row r="19" spans="1:27" ht="15">
      <c r="A19" s="66" t="s">
        <v>33</v>
      </c>
      <c r="B19" s="11">
        <v>36.779175488852914</v>
      </c>
      <c r="C19" s="61">
        <v>2.891188046259683</v>
      </c>
      <c r="D19" s="17" t="s">
        <v>0</v>
      </c>
      <c r="E19" s="18">
        <v>0.9964389996812315</v>
      </c>
      <c r="F19" s="19"/>
      <c r="G19" s="15">
        <v>0.785724205829702</v>
      </c>
      <c r="H19" s="11" t="s">
        <v>0</v>
      </c>
      <c r="I19" s="13">
        <v>0.18833298029270526</v>
      </c>
      <c r="J19" s="9"/>
      <c r="K19" s="25"/>
      <c r="L19" s="25"/>
      <c r="M19" s="25"/>
      <c r="N19" s="25"/>
      <c r="O19" s="25"/>
      <c r="P19" s="25"/>
      <c r="Q19" s="25"/>
      <c r="R19" s="25"/>
      <c r="S19" s="26"/>
      <c r="T19" s="25"/>
      <c r="U19" s="27"/>
      <c r="V19" s="3"/>
      <c r="W19" s="38"/>
      <c r="X19" s="38"/>
      <c r="Y19" s="38"/>
      <c r="Z19" s="40"/>
      <c r="AA19" s="40"/>
    </row>
    <row r="20" spans="1:27" ht="15">
      <c r="A20" s="66" t="s">
        <v>34</v>
      </c>
      <c r="B20" s="11">
        <v>30.716497125165855</v>
      </c>
      <c r="C20" s="61">
        <v>5.053543284243828</v>
      </c>
      <c r="D20" s="17" t="s">
        <v>0</v>
      </c>
      <c r="E20" s="18">
        <v>1.1659162383029136</v>
      </c>
      <c r="F20" s="58">
        <v>2005.63</v>
      </c>
      <c r="G20" s="15">
        <v>0.16596555188653847</v>
      </c>
      <c r="H20" s="11" t="s">
        <v>0</v>
      </c>
      <c r="I20" s="13">
        <v>0.16</v>
      </c>
      <c r="J20" s="9"/>
      <c r="K20" s="16" t="s">
        <v>62</v>
      </c>
      <c r="L20" s="25"/>
      <c r="M20" s="25"/>
      <c r="N20" s="25"/>
      <c r="O20" s="25"/>
      <c r="P20" s="25"/>
      <c r="Q20" s="25"/>
      <c r="R20" s="25"/>
      <c r="S20" s="26"/>
      <c r="T20" s="25"/>
      <c r="U20" s="27"/>
      <c r="V20" s="3"/>
      <c r="W20" s="38"/>
      <c r="X20" s="38"/>
      <c r="Y20" s="38"/>
      <c r="Z20" s="40"/>
      <c r="AA20" s="40"/>
    </row>
    <row r="21" spans="1:27" ht="15">
      <c r="A21" s="66" t="s">
        <v>35</v>
      </c>
      <c r="B21" s="11">
        <v>23.021420518602035</v>
      </c>
      <c r="C21" s="61">
        <v>7.633571192167676</v>
      </c>
      <c r="D21" s="17" t="s">
        <v>0</v>
      </c>
      <c r="E21" s="18">
        <v>1.414111669620935</v>
      </c>
      <c r="F21" s="19"/>
      <c r="G21" s="15">
        <v>2.0285660395010923</v>
      </c>
      <c r="H21" s="11" t="s">
        <v>0</v>
      </c>
      <c r="I21" s="13">
        <v>0.24885841974478767</v>
      </c>
      <c r="J21" s="9"/>
      <c r="K21" s="25"/>
      <c r="L21" s="25"/>
      <c r="M21" s="25"/>
      <c r="N21" s="25"/>
      <c r="O21" s="25"/>
      <c r="P21" s="25"/>
      <c r="Q21" s="25"/>
      <c r="R21" s="25"/>
      <c r="S21" s="26"/>
      <c r="T21" s="25"/>
      <c r="U21" s="27"/>
      <c r="V21" s="3"/>
      <c r="W21" s="38"/>
      <c r="X21" s="38"/>
      <c r="Y21" s="38"/>
      <c r="Z21" s="40"/>
      <c r="AA21" s="40"/>
    </row>
    <row r="22" spans="1:27" ht="15">
      <c r="A22" s="66" t="s">
        <v>36</v>
      </c>
      <c r="B22" s="11">
        <v>19.24706203880843</v>
      </c>
      <c r="C22" s="61">
        <v>10.599829544056796</v>
      </c>
      <c r="D22" s="17" t="s">
        <v>0</v>
      </c>
      <c r="E22" s="18">
        <v>1.552146682268184</v>
      </c>
      <c r="F22" s="19"/>
      <c r="G22" s="15">
        <v>3.763813451255623</v>
      </c>
      <c r="H22" s="11" t="s">
        <v>0</v>
      </c>
      <c r="I22" s="13">
        <v>0.26274600205572585</v>
      </c>
      <c r="J22" s="9"/>
      <c r="K22" s="25"/>
      <c r="L22" s="25"/>
      <c r="M22" s="25"/>
      <c r="N22" s="25"/>
      <c r="O22" s="25"/>
      <c r="P22" s="25"/>
      <c r="Q22" s="25"/>
      <c r="R22" s="25"/>
      <c r="S22" s="26"/>
      <c r="T22" s="25"/>
      <c r="U22" s="27"/>
      <c r="V22" s="3"/>
      <c r="W22" s="38"/>
      <c r="X22" s="38"/>
      <c r="Y22" s="38"/>
      <c r="Z22" s="40"/>
      <c r="AA22" s="40"/>
    </row>
    <row r="23" spans="1:27" ht="15">
      <c r="A23" s="66" t="s">
        <v>37</v>
      </c>
      <c r="B23" s="11">
        <v>18.589169120471126</v>
      </c>
      <c r="C23" s="61">
        <v>13.729437612463325</v>
      </c>
      <c r="D23" s="17" t="s">
        <v>0</v>
      </c>
      <c r="E23" s="18">
        <v>1.5774613861383466</v>
      </c>
      <c r="F23" s="19"/>
      <c r="G23" s="15">
        <v>3.3573699371692656</v>
      </c>
      <c r="H23" s="11" t="s">
        <v>0</v>
      </c>
      <c r="I23" s="13">
        <v>0.24789232184081778</v>
      </c>
      <c r="J23" s="9"/>
      <c r="K23" s="26"/>
      <c r="L23" s="25"/>
      <c r="M23" s="27"/>
      <c r="N23" s="25"/>
      <c r="O23" s="26"/>
      <c r="P23" s="25"/>
      <c r="Q23" s="27"/>
      <c r="R23" s="25"/>
      <c r="S23" s="26"/>
      <c r="T23" s="25"/>
      <c r="U23" s="27"/>
      <c r="V23" s="3"/>
      <c r="W23" s="38"/>
      <c r="X23" s="38"/>
      <c r="Y23" s="38"/>
      <c r="Z23" s="40"/>
      <c r="AA23" s="40"/>
    </row>
    <row r="24" spans="1:27" ht="15">
      <c r="A24" s="9"/>
      <c r="B24" s="21"/>
      <c r="C24" s="26"/>
      <c r="D24" s="25"/>
      <c r="E24" s="27"/>
      <c r="F24" s="22"/>
      <c r="G24" s="23"/>
      <c r="H24" s="22"/>
      <c r="I24" s="24"/>
      <c r="J24" s="9"/>
      <c r="K24" s="25"/>
      <c r="L24" s="25"/>
      <c r="M24" s="25"/>
      <c r="N24" s="25"/>
      <c r="O24" s="25"/>
      <c r="P24" s="25"/>
      <c r="Q24" s="25"/>
      <c r="R24" s="25"/>
      <c r="S24" s="26"/>
      <c r="T24" s="25"/>
      <c r="U24" s="27"/>
      <c r="V24" s="3"/>
      <c r="W24" s="38"/>
      <c r="X24" s="38"/>
      <c r="Y24" s="38"/>
      <c r="Z24" s="40"/>
      <c r="AA24" s="40"/>
    </row>
    <row r="25" spans="1:27" ht="15">
      <c r="A25" s="35" t="s">
        <v>42</v>
      </c>
      <c r="C25" s="67"/>
      <c r="D25" s="50"/>
      <c r="E25" s="68"/>
      <c r="J25" s="9"/>
      <c r="K25" s="25"/>
      <c r="L25" s="25"/>
      <c r="M25" s="25"/>
      <c r="N25" s="25"/>
      <c r="O25" s="25"/>
      <c r="P25" s="25"/>
      <c r="Q25" s="25"/>
      <c r="R25" s="25"/>
      <c r="S25" s="26"/>
      <c r="T25" s="25"/>
      <c r="U25" s="27"/>
      <c r="V25" s="3"/>
      <c r="W25" s="38"/>
      <c r="X25" s="38"/>
      <c r="Y25" s="38"/>
      <c r="Z25" s="40"/>
      <c r="AA25" s="40"/>
    </row>
    <row r="26" spans="1:27" ht="15">
      <c r="A26" s="9" t="s">
        <v>32</v>
      </c>
      <c r="B26" s="11">
        <v>35.450086172610376</v>
      </c>
      <c r="C26" s="61">
        <v>1.0318662889128862</v>
      </c>
      <c r="D26" s="17" t="s">
        <v>0</v>
      </c>
      <c r="E26" s="18">
        <v>1.0318662889128862</v>
      </c>
      <c r="F26" s="19"/>
      <c r="G26" s="15">
        <v>1.5683220048375384</v>
      </c>
      <c r="H26" s="11" t="s">
        <v>0</v>
      </c>
      <c r="I26" s="13">
        <v>0.16524513084460407</v>
      </c>
      <c r="J26" s="9"/>
      <c r="L26" s="25"/>
      <c r="M26" s="25"/>
      <c r="N26" s="25"/>
      <c r="O26" s="25"/>
      <c r="P26" s="25"/>
      <c r="Q26" s="25"/>
      <c r="R26" s="25"/>
      <c r="S26" s="26"/>
      <c r="T26" s="25"/>
      <c r="U26" s="27"/>
      <c r="V26" s="3"/>
      <c r="W26" s="38"/>
      <c r="X26" s="38"/>
      <c r="Y26" s="38"/>
      <c r="Z26" s="40"/>
      <c r="AA26" s="40"/>
    </row>
    <row r="27" spans="1:27" ht="15">
      <c r="A27" s="66" t="s">
        <v>33</v>
      </c>
      <c r="B27" s="11">
        <v>35.086776224850254</v>
      </c>
      <c r="C27" s="61">
        <v>3.1054444591407293</v>
      </c>
      <c r="D27" s="17" t="s">
        <v>0</v>
      </c>
      <c r="E27" s="18">
        <v>1.0417118813149566</v>
      </c>
      <c r="F27" s="58">
        <v>2005.63</v>
      </c>
      <c r="G27" s="15">
        <v>0.5248555338209822</v>
      </c>
      <c r="H27" s="11" t="s">
        <v>0</v>
      </c>
      <c r="I27" s="13">
        <v>0.23574718076023565</v>
      </c>
      <c r="J27" s="9"/>
      <c r="K27" s="16" t="s">
        <v>62</v>
      </c>
      <c r="L27" s="25"/>
      <c r="M27" s="25"/>
      <c r="N27" s="9"/>
      <c r="O27" s="9"/>
      <c r="P27" s="9"/>
      <c r="Q27" s="9"/>
      <c r="R27" s="9"/>
      <c r="S27" s="26"/>
      <c r="T27" s="25"/>
      <c r="U27" s="27"/>
      <c r="V27" s="3"/>
      <c r="W27" s="38"/>
      <c r="X27" s="38"/>
      <c r="Y27" s="38"/>
      <c r="Z27" s="40"/>
      <c r="AA27" s="40"/>
    </row>
    <row r="28" spans="1:27" ht="15">
      <c r="A28" s="66" t="s">
        <v>34</v>
      </c>
      <c r="B28" s="11">
        <v>47.33168532790461</v>
      </c>
      <c r="C28" s="61">
        <v>4.8916938127681355</v>
      </c>
      <c r="D28" s="17" t="s">
        <v>0</v>
      </c>
      <c r="E28" s="18">
        <v>0.7445374723124503</v>
      </c>
      <c r="F28" s="19"/>
      <c r="G28" s="15">
        <v>2.899274279723322</v>
      </c>
      <c r="H28" s="11" t="s">
        <v>0</v>
      </c>
      <c r="I28" s="13">
        <v>0.2156151647610654</v>
      </c>
      <c r="J28" s="9"/>
      <c r="K28" s="25"/>
      <c r="L28" s="25"/>
      <c r="M28" s="25"/>
      <c r="N28" s="9"/>
      <c r="O28" s="9"/>
      <c r="P28" s="9"/>
      <c r="Q28" s="9"/>
      <c r="R28" s="9"/>
      <c r="S28" s="26"/>
      <c r="T28" s="25"/>
      <c r="U28" s="27"/>
      <c r="V28" s="3"/>
      <c r="W28" s="38"/>
      <c r="X28" s="38"/>
      <c r="Y28" s="38"/>
      <c r="Z28" s="40"/>
      <c r="AA28" s="40"/>
    </row>
    <row r="29" spans="1:27" ht="15">
      <c r="A29" s="66" t="s">
        <v>35</v>
      </c>
      <c r="B29" s="11">
        <v>21.759456013599667</v>
      </c>
      <c r="C29" s="61">
        <v>7.0951803632558015</v>
      </c>
      <c r="D29" s="17" t="s">
        <v>0</v>
      </c>
      <c r="E29" s="18">
        <v>1.458949078175216</v>
      </c>
      <c r="F29" s="19"/>
      <c r="G29" s="15">
        <v>4.581350202838193</v>
      </c>
      <c r="H29" s="11" t="s">
        <v>0</v>
      </c>
      <c r="I29" s="13">
        <v>0.22702061897581097</v>
      </c>
      <c r="J29" s="9"/>
      <c r="K29" s="25"/>
      <c r="L29" s="25"/>
      <c r="M29" s="25"/>
      <c r="N29" s="16"/>
      <c r="O29" s="16"/>
      <c r="P29" s="17"/>
      <c r="Q29" s="18"/>
      <c r="R29" s="25"/>
      <c r="S29" s="26"/>
      <c r="T29" s="25"/>
      <c r="U29" s="27"/>
      <c r="V29" s="1"/>
      <c r="W29" s="39"/>
      <c r="X29" s="1"/>
      <c r="Y29" s="38"/>
      <c r="Z29" s="40"/>
      <c r="AA29" s="40"/>
    </row>
    <row r="30" spans="1:27" ht="15">
      <c r="A30" s="66" t="s">
        <v>36</v>
      </c>
      <c r="B30" s="11">
        <v>21.03851939049114</v>
      </c>
      <c r="C30" s="61">
        <v>10.039274002872357</v>
      </c>
      <c r="D30" s="17" t="s">
        <v>0</v>
      </c>
      <c r="E30" s="18">
        <v>1.4851445614413394</v>
      </c>
      <c r="F30" s="19"/>
      <c r="G30" s="15">
        <v>3.78012399396025</v>
      </c>
      <c r="H30" s="11" t="s">
        <v>0</v>
      </c>
      <c r="I30" s="13">
        <v>0.22249641474307294</v>
      </c>
      <c r="J30" s="9"/>
      <c r="K30" s="25"/>
      <c r="L30" s="25"/>
      <c r="M30" s="25"/>
      <c r="N30" s="16"/>
      <c r="O30" s="16"/>
      <c r="P30" s="17"/>
      <c r="Q30" s="18"/>
      <c r="R30" s="25"/>
      <c r="S30" s="26"/>
      <c r="T30" s="25"/>
      <c r="U30" s="27"/>
      <c r="Y30" s="38"/>
      <c r="Z30" s="40"/>
      <c r="AA30" s="40"/>
    </row>
    <row r="31" spans="1:27" ht="15">
      <c r="A31" s="66" t="s">
        <v>37</v>
      </c>
      <c r="B31" s="11">
        <v>12.926194714500888</v>
      </c>
      <c r="C31" s="61">
        <v>13.337139786605764</v>
      </c>
      <c r="D31" s="17" t="s">
        <v>0</v>
      </c>
      <c r="E31" s="18">
        <v>1.8127212222920663</v>
      </c>
      <c r="F31" s="19"/>
      <c r="G31" s="15">
        <v>1.9885858625647794</v>
      </c>
      <c r="H31" s="11" t="s">
        <v>0</v>
      </c>
      <c r="I31" s="13">
        <v>0.16169844975515624</v>
      </c>
      <c r="J31" s="9"/>
      <c r="K31" s="26"/>
      <c r="L31" s="25"/>
      <c r="M31" s="27"/>
      <c r="N31" s="16"/>
      <c r="O31" s="16"/>
      <c r="P31" s="17"/>
      <c r="Q31" s="18"/>
      <c r="R31" s="25"/>
      <c r="S31" s="26"/>
      <c r="T31" s="25"/>
      <c r="U31" s="27"/>
      <c r="V31" s="3"/>
      <c r="W31" s="38"/>
      <c r="X31" s="38"/>
      <c r="Y31" s="38"/>
      <c r="Z31" s="40"/>
      <c r="AA31" s="40"/>
    </row>
    <row r="32" spans="1:27" ht="15">
      <c r="A32" s="66" t="s">
        <v>38</v>
      </c>
      <c r="B32" s="11">
        <v>20.43498882038078</v>
      </c>
      <c r="C32" s="61">
        <v>16.6572694493915</v>
      </c>
      <c r="D32" s="17" t="s">
        <v>0</v>
      </c>
      <c r="E32" s="18">
        <v>1.5074084404936707</v>
      </c>
      <c r="F32" s="19"/>
      <c r="G32" s="15">
        <v>2.2799277606560557</v>
      </c>
      <c r="H32" s="11" t="s">
        <v>0</v>
      </c>
      <c r="I32" s="13">
        <v>0.1931547074921425</v>
      </c>
      <c r="J32" s="9"/>
      <c r="K32" s="26"/>
      <c r="L32" s="25"/>
      <c r="M32" s="27"/>
      <c r="N32" s="16"/>
      <c r="O32" s="16"/>
      <c r="P32" s="17"/>
      <c r="Q32" s="18"/>
      <c r="R32" s="25"/>
      <c r="S32" s="26"/>
      <c r="T32" s="25"/>
      <c r="U32" s="27"/>
      <c r="V32" s="3"/>
      <c r="W32" s="38"/>
      <c r="X32" s="38"/>
      <c r="Y32" s="38"/>
      <c r="Z32" s="40"/>
      <c r="AA32" s="40"/>
    </row>
    <row r="33" spans="1:27" ht="15">
      <c r="A33" s="14"/>
      <c r="B33" s="11"/>
      <c r="C33" s="61"/>
      <c r="D33" s="17"/>
      <c r="E33" s="18"/>
      <c r="F33" s="19"/>
      <c r="G33" s="20"/>
      <c r="H33" s="12"/>
      <c r="I33" s="13"/>
      <c r="J33" s="9"/>
      <c r="K33" s="16"/>
      <c r="L33" s="16"/>
      <c r="M33" s="18"/>
      <c r="N33" s="16"/>
      <c r="O33" s="16"/>
      <c r="P33" s="16"/>
      <c r="Q33" s="18"/>
      <c r="R33" s="25"/>
      <c r="S33" s="16"/>
      <c r="T33" s="17"/>
      <c r="U33" s="18"/>
      <c r="V33" s="3"/>
      <c r="W33" s="38"/>
      <c r="X33" s="38"/>
      <c r="Y33" s="38"/>
      <c r="Z33" s="40"/>
      <c r="AA33" s="40"/>
    </row>
    <row r="34" spans="1:27" ht="15">
      <c r="A34" s="35" t="s">
        <v>43</v>
      </c>
      <c r="B34" s="11"/>
      <c r="C34" s="61"/>
      <c r="D34" s="17"/>
      <c r="E34" s="18"/>
      <c r="F34" s="19"/>
      <c r="G34" s="20"/>
      <c r="H34" s="12"/>
      <c r="I34" s="13"/>
      <c r="J34" s="9"/>
      <c r="K34" s="16"/>
      <c r="L34" s="16"/>
      <c r="M34" s="18"/>
      <c r="N34" s="16"/>
      <c r="O34" s="16"/>
      <c r="P34" s="16"/>
      <c r="Q34" s="18"/>
      <c r="R34" s="25"/>
      <c r="S34" s="50"/>
      <c r="T34" s="17"/>
      <c r="V34" s="3"/>
      <c r="W34" s="38"/>
      <c r="X34" s="38"/>
      <c r="Y34" s="38"/>
      <c r="Z34" s="40"/>
      <c r="AA34" s="40"/>
    </row>
    <row r="35" spans="1:27" ht="15">
      <c r="A35" s="9" t="s">
        <v>32</v>
      </c>
      <c r="B35" s="11">
        <v>33.96871202916161</v>
      </c>
      <c r="C35" s="61">
        <v>1.0724581734169172</v>
      </c>
      <c r="D35" s="17" t="s">
        <v>0</v>
      </c>
      <c r="E35" s="18">
        <v>1.0724581734169172</v>
      </c>
      <c r="F35" s="58">
        <v>2005.63</v>
      </c>
      <c r="G35" s="15">
        <v>2.1563609846531073</v>
      </c>
      <c r="H35" s="11" t="s">
        <v>0</v>
      </c>
      <c r="I35" s="13">
        <v>0.2666349348093427</v>
      </c>
      <c r="J35" s="9"/>
      <c r="K35" s="16" t="s">
        <v>63</v>
      </c>
      <c r="L35" s="16"/>
      <c r="M35" s="18"/>
      <c r="N35" s="16"/>
      <c r="O35" s="16"/>
      <c r="P35" s="16"/>
      <c r="Q35" s="18"/>
      <c r="R35" s="25"/>
      <c r="S35" s="12"/>
      <c r="T35" s="12"/>
      <c r="U35" s="12"/>
      <c r="V35" s="3"/>
      <c r="W35" s="38"/>
      <c r="X35" s="38"/>
      <c r="Y35" s="38"/>
      <c r="Z35" s="40"/>
      <c r="AA35" s="40"/>
    </row>
    <row r="36" spans="1:27" ht="15">
      <c r="A36" s="66" t="s">
        <v>33</v>
      </c>
      <c r="B36" s="11">
        <v>32.14310916660787</v>
      </c>
      <c r="C36" s="61">
        <v>3.2690771050318626</v>
      </c>
      <c r="D36" s="17" t="s">
        <v>0</v>
      </c>
      <c r="E36" s="18">
        <v>1.1241607581980284</v>
      </c>
      <c r="F36" s="19"/>
      <c r="G36" s="15">
        <v>3.3729906625342605</v>
      </c>
      <c r="H36" s="11" t="s">
        <v>0</v>
      </c>
      <c r="I36" s="13">
        <v>0.265567483636926</v>
      </c>
      <c r="J36" s="9"/>
      <c r="K36" s="16"/>
      <c r="L36" s="16"/>
      <c r="M36" s="18"/>
      <c r="N36" s="16"/>
      <c r="O36" s="16"/>
      <c r="P36" s="16"/>
      <c r="Q36" s="18"/>
      <c r="R36" s="25"/>
      <c r="S36" s="12"/>
      <c r="T36" s="12"/>
      <c r="U36" s="12"/>
      <c r="V36" s="3"/>
      <c r="W36" s="38"/>
      <c r="X36" s="38"/>
      <c r="Y36" s="38"/>
      <c r="Z36" s="40"/>
      <c r="AA36" s="40"/>
    </row>
    <row r="37" spans="1:27" ht="15">
      <c r="A37" s="66" t="s">
        <v>34</v>
      </c>
      <c r="B37" s="11">
        <v>30.180632212744605</v>
      </c>
      <c r="C37" s="61">
        <v>5.575156933747088</v>
      </c>
      <c r="D37" s="17" t="s">
        <v>0</v>
      </c>
      <c r="E37" s="18">
        <v>1.1819190705171974</v>
      </c>
      <c r="F37" s="19"/>
      <c r="G37" s="15">
        <v>1.6167912160555664</v>
      </c>
      <c r="H37" s="11" t="s">
        <v>0</v>
      </c>
      <c r="I37" s="13">
        <v>0.22645792498117345</v>
      </c>
      <c r="J37" s="9"/>
      <c r="K37" s="16"/>
      <c r="L37" s="16"/>
      <c r="M37" s="18"/>
      <c r="N37" s="16"/>
      <c r="O37" s="16"/>
      <c r="P37" s="16"/>
      <c r="Q37" s="18"/>
      <c r="R37" s="25"/>
      <c r="S37" s="12"/>
      <c r="T37" s="12"/>
      <c r="U37" s="12"/>
      <c r="V37" s="3"/>
      <c r="W37" s="38"/>
      <c r="X37" s="38"/>
      <c r="Y37" s="38"/>
      <c r="Z37" s="40"/>
      <c r="AA37" s="40"/>
    </row>
    <row r="38" spans="1:27" ht="15">
      <c r="A38" s="66" t="s">
        <v>35</v>
      </c>
      <c r="B38" s="11">
        <v>29.042179261862916</v>
      </c>
      <c r="C38" s="61">
        <v>7.97358959253703</v>
      </c>
      <c r="D38" s="17" t="s">
        <v>0</v>
      </c>
      <c r="E38" s="18">
        <v>1.2165135882727443</v>
      </c>
      <c r="F38" s="19"/>
      <c r="G38" s="15">
        <v>1.6556892909752714</v>
      </c>
      <c r="H38" s="11" t="s">
        <v>0</v>
      </c>
      <c r="I38" s="13">
        <v>0.193087554112092</v>
      </c>
      <c r="J38" s="9"/>
      <c r="K38" s="16"/>
      <c r="L38" s="11"/>
      <c r="M38" s="18"/>
      <c r="N38" s="16"/>
      <c r="O38" s="16"/>
      <c r="P38" s="16"/>
      <c r="Q38" s="18"/>
      <c r="R38" s="25"/>
      <c r="S38" s="12"/>
      <c r="T38" s="12"/>
      <c r="U38" s="12"/>
      <c r="V38" s="3"/>
      <c r="W38" s="38"/>
      <c r="X38" s="38"/>
      <c r="Y38" s="38"/>
      <c r="Z38" s="40"/>
      <c r="AA38" s="40"/>
    </row>
    <row r="39" spans="1:27" ht="15">
      <c r="A39" s="66" t="s">
        <v>36</v>
      </c>
      <c r="B39" s="11">
        <v>26.795827123695975</v>
      </c>
      <c r="C39" s="61">
        <v>10.477355855361305</v>
      </c>
      <c r="D39" s="17" t="s">
        <v>0</v>
      </c>
      <c r="E39" s="18">
        <v>1.2872526745515305</v>
      </c>
      <c r="F39" s="19"/>
      <c r="G39" s="15">
        <v>1.0894774539991523</v>
      </c>
      <c r="H39" s="11" t="s">
        <v>0</v>
      </c>
      <c r="I39" s="13">
        <v>0.2283743157641131</v>
      </c>
      <c r="J39" s="9"/>
      <c r="K39" s="16"/>
      <c r="L39" s="11"/>
      <c r="M39" s="18"/>
      <c r="N39" s="16"/>
      <c r="O39" s="16"/>
      <c r="P39" s="16"/>
      <c r="Q39" s="18"/>
      <c r="R39" s="25"/>
      <c r="S39" s="12"/>
      <c r="T39" s="12"/>
      <c r="U39" s="12"/>
      <c r="V39" s="3"/>
      <c r="W39" s="38"/>
      <c r="X39" s="38"/>
      <c r="Y39" s="38"/>
      <c r="Z39" s="40"/>
      <c r="AA39" s="40"/>
    </row>
    <row r="40" spans="1:27" ht="15">
      <c r="A40" s="66" t="s">
        <v>37</v>
      </c>
      <c r="B40" s="11">
        <v>27.050878673931393</v>
      </c>
      <c r="C40" s="61">
        <v>13.043658367816324</v>
      </c>
      <c r="D40" s="17" t="s">
        <v>0</v>
      </c>
      <c r="E40" s="18">
        <v>1.2790498379034896</v>
      </c>
      <c r="F40" s="19"/>
      <c r="G40" s="15">
        <v>0.18264155361356765</v>
      </c>
      <c r="H40" s="11" t="s">
        <v>0</v>
      </c>
      <c r="I40" s="13">
        <v>0.17</v>
      </c>
      <c r="J40" s="9"/>
      <c r="K40" s="16"/>
      <c r="L40" s="11"/>
      <c r="M40" s="18"/>
      <c r="N40" s="16"/>
      <c r="O40" s="16"/>
      <c r="P40" s="16"/>
      <c r="Q40" s="18"/>
      <c r="R40" s="25"/>
      <c r="S40" s="12"/>
      <c r="T40" s="12"/>
      <c r="U40" s="12"/>
      <c r="V40" s="3"/>
      <c r="W40" s="39"/>
      <c r="X40" s="1"/>
      <c r="Y40" s="38"/>
      <c r="Z40" s="40"/>
      <c r="AA40" s="40"/>
    </row>
    <row r="41" spans="1:27" ht="15">
      <c r="A41" s="66"/>
      <c r="B41" s="11"/>
      <c r="C41" s="61"/>
      <c r="D41" s="17"/>
      <c r="E41" s="18"/>
      <c r="F41" s="19"/>
      <c r="G41" s="15"/>
      <c r="H41" s="11"/>
      <c r="I41" s="13"/>
      <c r="J41" s="9"/>
      <c r="K41" s="16"/>
      <c r="L41" s="11"/>
      <c r="M41" s="18"/>
      <c r="N41" s="16"/>
      <c r="O41" s="16"/>
      <c r="P41" s="16"/>
      <c r="Q41" s="18"/>
      <c r="R41" s="25"/>
      <c r="S41" s="12"/>
      <c r="T41" s="12"/>
      <c r="U41" s="12"/>
      <c r="V41" s="3"/>
      <c r="Y41" s="38"/>
      <c r="Z41" s="40"/>
      <c r="AA41" s="40"/>
    </row>
    <row r="42" spans="1:27" ht="15">
      <c r="A42" s="35" t="s">
        <v>45</v>
      </c>
      <c r="B42" s="11"/>
      <c r="C42" s="61"/>
      <c r="D42" s="17"/>
      <c r="E42" s="18"/>
      <c r="F42" s="19"/>
      <c r="G42" s="20"/>
      <c r="H42" s="12"/>
      <c r="I42" s="13"/>
      <c r="J42" s="9"/>
      <c r="K42" s="16"/>
      <c r="L42" s="16"/>
      <c r="M42" s="18"/>
      <c r="N42" s="16"/>
      <c r="O42" s="16"/>
      <c r="P42" s="11"/>
      <c r="Q42" s="18"/>
      <c r="R42" s="25"/>
      <c r="S42" s="16"/>
      <c r="T42" s="16"/>
      <c r="U42" s="18"/>
      <c r="V42" s="3"/>
      <c r="Y42" s="38"/>
      <c r="Z42" s="40"/>
      <c r="AA42" s="40"/>
    </row>
    <row r="43" spans="1:27" ht="15">
      <c r="A43" s="9" t="s">
        <v>32</v>
      </c>
      <c r="B43" s="11">
        <v>75</v>
      </c>
      <c r="C43" s="61">
        <v>0.2625570680116793</v>
      </c>
      <c r="D43" s="17" t="s">
        <v>0</v>
      </c>
      <c r="E43" s="18">
        <v>0.2625570680116793</v>
      </c>
      <c r="F43" s="58">
        <v>2005.63</v>
      </c>
      <c r="G43" s="20">
        <v>2.338257474903489</v>
      </c>
      <c r="H43" s="11" t="s">
        <v>0</v>
      </c>
      <c r="I43" s="13">
        <v>0.2206616104731236</v>
      </c>
      <c r="J43" s="9"/>
      <c r="K43" s="16" t="s">
        <v>48</v>
      </c>
      <c r="L43" s="11"/>
      <c r="M43" s="18"/>
      <c r="N43" s="16"/>
      <c r="O43" s="16"/>
      <c r="P43" s="11"/>
      <c r="Q43" s="18"/>
      <c r="R43" s="25"/>
      <c r="S43" s="16"/>
      <c r="T43" s="16"/>
      <c r="U43" s="18"/>
      <c r="V43" s="3"/>
      <c r="W43" s="38"/>
      <c r="X43" s="38"/>
      <c r="Y43" s="38"/>
      <c r="Z43" s="40"/>
      <c r="AA43" s="40"/>
    </row>
    <row r="44" spans="1:27" ht="15">
      <c r="A44" s="66" t="s">
        <v>33</v>
      </c>
      <c r="B44" s="11">
        <v>52.51</v>
      </c>
      <c r="C44" s="61">
        <v>1.162388262873665</v>
      </c>
      <c r="D44" s="17" t="s">
        <v>0</v>
      </c>
      <c r="E44" s="18">
        <v>0.6372741268503064</v>
      </c>
      <c r="F44" s="19"/>
      <c r="G44" s="20">
        <v>5.327460813597939</v>
      </c>
      <c r="H44" s="11" t="s">
        <v>0</v>
      </c>
      <c r="I44" s="13">
        <v>0.3221135023652199</v>
      </c>
      <c r="J44" s="9"/>
      <c r="K44" s="16"/>
      <c r="L44" s="11"/>
      <c r="M44" s="18"/>
      <c r="N44" s="16"/>
      <c r="O44" s="16"/>
      <c r="P44" s="11"/>
      <c r="Q44" s="18"/>
      <c r="R44" s="25"/>
      <c r="S44" s="50"/>
      <c r="T44" s="12"/>
      <c r="U44" s="12"/>
      <c r="V44" s="3"/>
      <c r="W44" s="38"/>
      <c r="X44" s="38"/>
      <c r="Y44" s="38"/>
      <c r="Z44" s="40"/>
      <c r="AA44" s="40"/>
    </row>
    <row r="45" spans="1:27" ht="15">
      <c r="A45" s="66" t="s">
        <v>34</v>
      </c>
      <c r="B45" s="11">
        <v>48.4</v>
      </c>
      <c r="C45" s="61">
        <v>2.521278772803668</v>
      </c>
      <c r="D45" s="17" t="s">
        <v>0</v>
      </c>
      <c r="E45" s="18">
        <v>0.7216163830796964</v>
      </c>
      <c r="F45" s="19"/>
      <c r="G45" s="20">
        <v>4.945090783994698</v>
      </c>
      <c r="H45" s="11" t="s">
        <v>0</v>
      </c>
      <c r="I45" s="13">
        <v>0.25916346355500786</v>
      </c>
      <c r="J45" s="9"/>
      <c r="K45" s="16"/>
      <c r="L45" s="11"/>
      <c r="M45" s="18"/>
      <c r="N45" s="16"/>
      <c r="O45" s="16"/>
      <c r="P45" s="11"/>
      <c r="Q45" s="18"/>
      <c r="R45" s="25"/>
      <c r="S45" s="12"/>
      <c r="T45" s="12"/>
      <c r="U45" s="12"/>
      <c r="V45" s="3"/>
      <c r="W45" s="38"/>
      <c r="X45" s="38"/>
      <c r="Y45" s="38"/>
      <c r="Z45" s="40"/>
      <c r="AA45" s="40"/>
    </row>
    <row r="46" spans="1:27" ht="15">
      <c r="A46" s="66" t="s">
        <v>35</v>
      </c>
      <c r="B46" s="11">
        <v>47.17</v>
      </c>
      <c r="C46" s="61">
        <v>3.9909392093042224</v>
      </c>
      <c r="D46" s="17" t="s">
        <v>0</v>
      </c>
      <c r="E46" s="18">
        <v>0.748044053420858</v>
      </c>
      <c r="F46" s="19"/>
      <c r="G46" s="20">
        <v>5.273195642399624</v>
      </c>
      <c r="H46" s="11" t="s">
        <v>0</v>
      </c>
      <c r="I46" s="13">
        <v>0.25942712948970664</v>
      </c>
      <c r="J46" s="9"/>
      <c r="K46" s="16"/>
      <c r="L46" s="11"/>
      <c r="M46" s="18"/>
      <c r="N46" s="16"/>
      <c r="O46" s="16"/>
      <c r="P46" s="11"/>
      <c r="Q46" s="18"/>
      <c r="R46" s="25"/>
      <c r="S46" s="12"/>
      <c r="T46" s="12"/>
      <c r="U46" s="12"/>
      <c r="V46" s="3"/>
      <c r="W46" s="38"/>
      <c r="X46" s="38"/>
      <c r="Y46" s="38"/>
      <c r="Z46" s="40"/>
      <c r="AA46" s="40"/>
    </row>
    <row r="47" spans="1:27" ht="15">
      <c r="A47" s="66" t="s">
        <v>36</v>
      </c>
      <c r="B47" s="11">
        <v>47.43</v>
      </c>
      <c r="C47" s="61">
        <v>5.481393386130004</v>
      </c>
      <c r="D47" s="17" t="s">
        <v>0</v>
      </c>
      <c r="E47" s="18">
        <v>0.7424101234049243</v>
      </c>
      <c r="F47" s="19"/>
      <c r="G47" s="20">
        <v>3.77718242373929</v>
      </c>
      <c r="H47" s="11" t="s">
        <v>0</v>
      </c>
      <c r="I47" s="13">
        <v>0.21132027882971344</v>
      </c>
      <c r="J47" s="9"/>
      <c r="K47" s="16"/>
      <c r="L47" s="11"/>
      <c r="M47" s="18"/>
      <c r="N47" s="16"/>
      <c r="O47" s="16"/>
      <c r="P47" s="11"/>
      <c r="Q47" s="18"/>
      <c r="R47" s="25"/>
      <c r="S47" s="12"/>
      <c r="T47" s="12"/>
      <c r="U47" s="12"/>
      <c r="V47" s="3"/>
      <c r="W47" s="38"/>
      <c r="X47" s="38"/>
      <c r="Y47" s="38"/>
      <c r="Z47" s="40"/>
      <c r="AA47" s="40"/>
    </row>
    <row r="48" spans="1:27" ht="15">
      <c r="A48" s="66" t="s">
        <v>37</v>
      </c>
      <c r="B48" s="11">
        <v>46.87</v>
      </c>
      <c r="C48" s="61">
        <v>6.978380383213365</v>
      </c>
      <c r="D48" s="17" t="s">
        <v>0</v>
      </c>
      <c r="E48" s="18">
        <v>0.7545768736784364</v>
      </c>
      <c r="F48" s="19"/>
      <c r="G48" s="20">
        <v>3.2778692066494655</v>
      </c>
      <c r="H48" s="11" t="s">
        <v>0</v>
      </c>
      <c r="I48" s="13">
        <v>0.1998059737898314</v>
      </c>
      <c r="J48" s="9"/>
      <c r="K48" s="16"/>
      <c r="L48" s="11"/>
      <c r="M48" s="18"/>
      <c r="N48" s="16"/>
      <c r="O48" s="16"/>
      <c r="P48" s="11"/>
      <c r="Q48" s="18"/>
      <c r="R48" s="25"/>
      <c r="S48" s="12"/>
      <c r="T48" s="12"/>
      <c r="U48" s="12"/>
      <c r="V48" s="3"/>
      <c r="W48" s="38"/>
      <c r="X48" s="38"/>
      <c r="Y48" s="38"/>
      <c r="Z48" s="40"/>
      <c r="AA48" s="40"/>
    </row>
    <row r="49" spans="1:27" ht="15">
      <c r="A49" s="66" t="s">
        <v>38</v>
      </c>
      <c r="B49" s="11">
        <v>44</v>
      </c>
      <c r="C49" s="61">
        <v>8.551825563476257</v>
      </c>
      <c r="D49" s="17" t="s">
        <v>0</v>
      </c>
      <c r="E49" s="18">
        <v>0.8188683065844552</v>
      </c>
      <c r="F49" s="58"/>
      <c r="G49" s="20">
        <v>2.0164546188765122</v>
      </c>
      <c r="H49" s="11" t="s">
        <v>0</v>
      </c>
      <c r="I49" s="13">
        <v>0.17467933557298992</v>
      </c>
      <c r="J49" s="9"/>
      <c r="K49" s="16"/>
      <c r="L49" s="11"/>
      <c r="M49" s="18"/>
      <c r="N49" s="16"/>
      <c r="O49" s="16"/>
      <c r="P49" s="11"/>
      <c r="Q49" s="18"/>
      <c r="R49" s="16"/>
      <c r="S49" s="12"/>
      <c r="T49" s="12"/>
      <c r="U49" s="12"/>
      <c r="V49" s="3"/>
      <c r="W49" s="38"/>
      <c r="X49" s="38"/>
      <c r="Y49" s="38"/>
      <c r="Z49" s="40"/>
      <c r="AA49" s="40"/>
    </row>
    <row r="50" spans="1:27" ht="15">
      <c r="A50" s="7" t="s">
        <v>44</v>
      </c>
      <c r="B50" s="11">
        <v>45.62</v>
      </c>
      <c r="C50" s="61">
        <v>10.152867381723986</v>
      </c>
      <c r="D50" s="17" t="s">
        <v>0</v>
      </c>
      <c r="E50" s="18">
        <v>0.7821735116632748</v>
      </c>
      <c r="F50" s="19"/>
      <c r="G50" s="20">
        <v>1.1566102557895137</v>
      </c>
      <c r="H50" s="11" t="s">
        <v>0</v>
      </c>
      <c r="I50" s="13">
        <v>0.15966064143932285</v>
      </c>
      <c r="J50" s="9"/>
      <c r="K50" s="16"/>
      <c r="L50" s="11"/>
      <c r="M50" s="18"/>
      <c r="N50" s="16"/>
      <c r="O50" s="16"/>
      <c r="P50" s="11"/>
      <c r="Q50" s="18"/>
      <c r="R50" s="16"/>
      <c r="S50" s="12"/>
      <c r="T50" s="12"/>
      <c r="U50" s="12"/>
      <c r="V50" s="3"/>
      <c r="W50" s="38"/>
      <c r="X50" s="38"/>
      <c r="Y50" s="38"/>
      <c r="Z50" s="40"/>
      <c r="AA50" s="40"/>
    </row>
    <row r="51" spans="1:27" ht="15">
      <c r="A51" s="7" t="s">
        <v>27</v>
      </c>
      <c r="B51" s="11">
        <v>46.13</v>
      </c>
      <c r="C51" s="61">
        <v>11.705880951249263</v>
      </c>
      <c r="D51" s="17" t="s">
        <v>0</v>
      </c>
      <c r="E51" s="18">
        <v>0.7708400578620038</v>
      </c>
      <c r="F51" s="19"/>
      <c r="G51" s="20">
        <v>0.6704657081104308</v>
      </c>
      <c r="H51" s="11" t="s">
        <v>0</v>
      </c>
      <c r="I51" s="13">
        <v>0.20148643687542653</v>
      </c>
      <c r="J51" s="9"/>
      <c r="K51" s="16"/>
      <c r="L51" s="11"/>
      <c r="M51" s="18"/>
      <c r="N51" s="16"/>
      <c r="O51" s="16"/>
      <c r="P51" s="11"/>
      <c r="Q51" s="18"/>
      <c r="R51" s="16"/>
      <c r="S51" s="12"/>
      <c r="T51" s="12"/>
      <c r="U51" s="12"/>
      <c r="V51" s="3"/>
      <c r="W51" s="38"/>
      <c r="X51" s="38"/>
      <c r="Y51" s="38"/>
      <c r="Z51" s="40"/>
      <c r="AA51" s="40"/>
    </row>
    <row r="52" spans="1:27" ht="15">
      <c r="A52" s="7" t="s">
        <v>28</v>
      </c>
      <c r="B52" s="11">
        <v>46.19</v>
      </c>
      <c r="C52" s="61">
        <v>13.246234468166437</v>
      </c>
      <c r="D52" s="17" t="s">
        <v>0</v>
      </c>
      <c r="E52" s="18">
        <v>0.7695134590551689</v>
      </c>
      <c r="F52" s="19"/>
      <c r="G52" s="20">
        <v>0.6037541488155641</v>
      </c>
      <c r="H52" s="11" t="s">
        <v>0</v>
      </c>
      <c r="I52" s="13">
        <v>0.18691098968196623</v>
      </c>
      <c r="J52" s="9"/>
      <c r="K52" s="16"/>
      <c r="L52" s="11"/>
      <c r="M52" s="18"/>
      <c r="S52" s="12"/>
      <c r="T52" s="12"/>
      <c r="U52" s="12"/>
      <c r="V52" s="3"/>
      <c r="W52" s="38"/>
      <c r="X52" s="38"/>
      <c r="Y52" s="38"/>
      <c r="Z52" s="40"/>
      <c r="AA52" s="40"/>
    </row>
    <row r="53" spans="1:27" ht="15">
      <c r="A53" s="14" t="s">
        <v>14</v>
      </c>
      <c r="B53" s="11">
        <v>45.91</v>
      </c>
      <c r="C53" s="61">
        <v>14.791464304880243</v>
      </c>
      <c r="D53" s="17" t="s">
        <v>0</v>
      </c>
      <c r="E53" s="18">
        <v>0.775716377658637</v>
      </c>
      <c r="F53" s="19"/>
      <c r="G53" s="20">
        <v>0.5307486430655162</v>
      </c>
      <c r="H53" s="11" t="s">
        <v>0</v>
      </c>
      <c r="I53" s="13">
        <v>0.1811367374615511</v>
      </c>
      <c r="J53" s="9"/>
      <c r="K53" s="16"/>
      <c r="L53" s="11"/>
      <c r="M53" s="18"/>
      <c r="S53" s="12"/>
      <c r="T53" s="12"/>
      <c r="U53" s="12"/>
      <c r="V53" s="3"/>
      <c r="W53" s="38"/>
      <c r="X53" s="38"/>
      <c r="Y53" s="38"/>
      <c r="Z53" s="40"/>
      <c r="AA53" s="40"/>
    </row>
    <row r="54" spans="1:24" ht="15">
      <c r="A54" s="7"/>
      <c r="B54" s="11"/>
      <c r="C54" s="61"/>
      <c r="D54" s="17"/>
      <c r="E54" s="18"/>
      <c r="F54" s="19"/>
      <c r="G54" s="15"/>
      <c r="H54" s="11"/>
      <c r="I54" s="13"/>
      <c r="J54" s="9"/>
      <c r="K54" s="16"/>
      <c r="L54" s="11"/>
      <c r="M54" s="18"/>
      <c r="N54" s="16"/>
      <c r="O54" s="16"/>
      <c r="P54" s="17"/>
      <c r="Q54" s="18"/>
      <c r="R54" s="25"/>
      <c r="S54" s="16"/>
      <c r="T54" s="11"/>
      <c r="U54" s="18"/>
      <c r="V54" s="3"/>
      <c r="W54" s="38"/>
      <c r="X54" s="38"/>
    </row>
    <row r="55" spans="1:27" ht="15">
      <c r="A55" s="35" t="s">
        <v>46</v>
      </c>
      <c r="B55" s="11"/>
      <c r="C55" s="61"/>
      <c r="D55" s="17"/>
      <c r="E55" s="18"/>
      <c r="F55" s="19"/>
      <c r="G55" s="20"/>
      <c r="H55" s="12"/>
      <c r="I55" s="13"/>
      <c r="J55" s="9"/>
      <c r="K55" s="16"/>
      <c r="L55" s="16"/>
      <c r="M55" s="18"/>
      <c r="N55" s="16"/>
      <c r="O55" s="16"/>
      <c r="P55" s="17"/>
      <c r="Q55" s="18"/>
      <c r="R55" s="25"/>
      <c r="S55" s="16"/>
      <c r="T55" s="11"/>
      <c r="U55" s="18"/>
      <c r="V55" s="3"/>
      <c r="W55" s="38"/>
      <c r="X55" s="38"/>
      <c r="Y55" s="38"/>
      <c r="Z55" s="40"/>
      <c r="AA55" s="40"/>
    </row>
    <row r="56" spans="1:27" ht="15">
      <c r="A56" s="9" t="s">
        <v>32</v>
      </c>
      <c r="B56" s="11">
        <v>75</v>
      </c>
      <c r="C56" s="61">
        <v>0.7047955231878701</v>
      </c>
      <c r="D56" s="17" t="s">
        <v>0</v>
      </c>
      <c r="E56" s="18">
        <v>0.7047955231878701</v>
      </c>
      <c r="F56" s="19">
        <v>2005.78</v>
      </c>
      <c r="G56" s="20">
        <v>2.8587867292713023</v>
      </c>
      <c r="H56" s="11" t="s">
        <v>0</v>
      </c>
      <c r="I56" s="13">
        <v>0.28608898765049157</v>
      </c>
      <c r="J56" s="9"/>
      <c r="K56" s="16"/>
      <c r="L56" s="11"/>
      <c r="M56" s="18"/>
      <c r="N56" s="16"/>
      <c r="O56" s="16"/>
      <c r="P56" s="17"/>
      <c r="Q56" s="18"/>
      <c r="R56" s="25"/>
      <c r="S56" s="50"/>
      <c r="T56" s="16"/>
      <c r="U56" s="16"/>
      <c r="V56" s="3"/>
      <c r="W56" s="38"/>
      <c r="X56" s="38"/>
      <c r="Y56" s="38"/>
      <c r="Z56" s="40"/>
      <c r="AA56" s="40"/>
    </row>
    <row r="57" spans="1:27" ht="15">
      <c r="A57" s="66" t="s">
        <v>33</v>
      </c>
      <c r="B57" s="11">
        <v>52.51</v>
      </c>
      <c r="C57" s="61">
        <v>2.2077158907898986</v>
      </c>
      <c r="D57" s="17" t="s">
        <v>0</v>
      </c>
      <c r="E57" s="18">
        <v>0.7981248444141583</v>
      </c>
      <c r="F57" s="58">
        <v>2005.63</v>
      </c>
      <c r="G57" s="20">
        <v>0.7226523022804605</v>
      </c>
      <c r="H57" s="11" t="s">
        <v>0</v>
      </c>
      <c r="I57" s="13">
        <v>0.19190638156941922</v>
      </c>
      <c r="J57" s="16" t="s">
        <v>48</v>
      </c>
      <c r="L57" s="11"/>
      <c r="M57" s="18"/>
      <c r="N57" s="16"/>
      <c r="P57" s="17"/>
      <c r="Q57" s="18"/>
      <c r="R57" s="25"/>
      <c r="S57" s="16"/>
      <c r="T57" s="16"/>
      <c r="U57" s="16"/>
      <c r="V57" s="3"/>
      <c r="W57" s="38"/>
      <c r="X57" s="38"/>
      <c r="Y57" s="38"/>
      <c r="Z57" s="40"/>
      <c r="AA57" s="40"/>
    </row>
    <row r="58" spans="1:27" ht="15">
      <c r="A58" s="66" t="s">
        <v>34</v>
      </c>
      <c r="B58" s="11">
        <v>48.4</v>
      </c>
      <c r="C58" s="61">
        <v>3.80054035687792</v>
      </c>
      <c r="D58" s="17" t="s">
        <v>0</v>
      </c>
      <c r="E58" s="18">
        <v>0.7946996216738632</v>
      </c>
      <c r="F58" s="19">
        <f>$F$57-(C58-$C$57)/0.8758</f>
        <v>2003.8112920003564</v>
      </c>
      <c r="G58" s="20">
        <v>1.5065581078533197</v>
      </c>
      <c r="H58" s="11" t="s">
        <v>0</v>
      </c>
      <c r="I58" s="13">
        <v>0.2577658570370166</v>
      </c>
      <c r="J58" s="9"/>
      <c r="K58" s="16"/>
      <c r="L58" s="11"/>
      <c r="M58" s="18"/>
      <c r="N58" s="16"/>
      <c r="O58" s="16"/>
      <c r="P58" s="17"/>
      <c r="Q58" s="18"/>
      <c r="R58" s="25"/>
      <c r="S58" s="16"/>
      <c r="T58" s="16"/>
      <c r="U58" s="16"/>
      <c r="V58" s="3"/>
      <c r="W58" s="38"/>
      <c r="X58" s="38"/>
      <c r="Y58" s="38"/>
      <c r="Z58" s="40"/>
      <c r="AA58" s="40"/>
    </row>
    <row r="59" spans="1:27" ht="15">
      <c r="A59" s="66" t="s">
        <v>35</v>
      </c>
      <c r="B59" s="11">
        <v>47.17</v>
      </c>
      <c r="C59" s="61">
        <v>5.472659182541859</v>
      </c>
      <c r="D59" s="17" t="s">
        <v>0</v>
      </c>
      <c r="E59" s="18">
        <v>0.8774192039900764</v>
      </c>
      <c r="F59" s="19">
        <f aca="true" t="shared" si="0" ref="F59:F65">$F$57-(C59-$C$57)/0.8758</f>
        <v>2001.9020446543138</v>
      </c>
      <c r="G59" s="20">
        <v>11.371172846860508</v>
      </c>
      <c r="H59" s="11" t="s">
        <v>0</v>
      </c>
      <c r="I59" s="13">
        <v>0.4036891364430313</v>
      </c>
      <c r="J59" s="9"/>
      <c r="K59" s="16"/>
      <c r="L59" s="11"/>
      <c r="M59" s="18"/>
      <c r="N59" s="16"/>
      <c r="O59" s="16"/>
      <c r="P59" s="17"/>
      <c r="Q59" s="18"/>
      <c r="R59" s="25"/>
      <c r="V59" s="3"/>
      <c r="W59" s="38"/>
      <c r="X59" s="38"/>
      <c r="Y59" s="38"/>
      <c r="Z59" s="40"/>
      <c r="AA59" s="40"/>
    </row>
    <row r="60" spans="1:27" ht="15">
      <c r="A60" s="66" t="s">
        <v>36</v>
      </c>
      <c r="B60" s="11">
        <v>47.43</v>
      </c>
      <c r="C60" s="61">
        <v>7.290643799271958</v>
      </c>
      <c r="D60" s="17" t="s">
        <v>0</v>
      </c>
      <c r="E60" s="18">
        <v>0.940565412740022</v>
      </c>
      <c r="F60" s="19">
        <f t="shared" si="0"/>
        <v>1999.826245822697</v>
      </c>
      <c r="G60" s="20">
        <v>5.050637810367695</v>
      </c>
      <c r="H60" s="11" t="s">
        <v>0</v>
      </c>
      <c r="I60" s="13">
        <v>0.30727885730804333</v>
      </c>
      <c r="J60" s="9"/>
      <c r="K60" s="16"/>
      <c r="L60" s="11"/>
      <c r="M60" s="18"/>
      <c r="N60" s="16"/>
      <c r="O60" s="16"/>
      <c r="P60" s="17"/>
      <c r="Q60" s="18"/>
      <c r="R60" s="25"/>
      <c r="V60" s="3"/>
      <c r="W60" s="38"/>
      <c r="X60" s="38"/>
      <c r="Y60" s="38"/>
      <c r="Z60" s="40"/>
      <c r="AA60" s="40"/>
    </row>
    <row r="61" spans="1:27" ht="15">
      <c r="A61" s="14" t="s">
        <v>9</v>
      </c>
      <c r="B61" s="11">
        <v>45.15286745157615</v>
      </c>
      <c r="C61" s="61">
        <v>9.191411320198567</v>
      </c>
      <c r="D61" s="17" t="s">
        <v>0</v>
      </c>
      <c r="E61" s="18">
        <v>0.9602021081865872</v>
      </c>
      <c r="F61" s="19">
        <f t="shared" si="0"/>
        <v>1997.655924378387</v>
      </c>
      <c r="G61" s="20">
        <v>12.826940786694086</v>
      </c>
      <c r="H61" s="11" t="s">
        <v>0</v>
      </c>
      <c r="I61" s="13">
        <v>0.2630477344951201</v>
      </c>
      <c r="J61" s="9"/>
      <c r="K61" s="16"/>
      <c r="L61" s="11"/>
      <c r="M61" s="18"/>
      <c r="O61" s="16"/>
      <c r="P61" s="17"/>
      <c r="Q61" s="18"/>
      <c r="R61" s="25"/>
      <c r="S61" s="16"/>
      <c r="T61" s="17"/>
      <c r="U61" s="18"/>
      <c r="V61" s="3"/>
      <c r="W61" s="38"/>
      <c r="X61" s="38"/>
      <c r="Y61" s="38"/>
      <c r="Z61" s="40"/>
      <c r="AA61" s="40"/>
    </row>
    <row r="62" spans="1:27" ht="15">
      <c r="A62" s="14" t="s">
        <v>10</v>
      </c>
      <c r="B62" s="11">
        <v>44.46537299049453</v>
      </c>
      <c r="C62" s="61">
        <v>11.071398662154676</v>
      </c>
      <c r="D62" s="17" t="s">
        <v>0</v>
      </c>
      <c r="E62" s="18">
        <v>0.9197852337695224</v>
      </c>
      <c r="F62" s="19">
        <f t="shared" si="0"/>
        <v>1995.5093300167107</v>
      </c>
      <c r="G62" s="20">
        <v>21.609433355194067</v>
      </c>
      <c r="H62" s="11" t="s">
        <v>0</v>
      </c>
      <c r="I62" s="13">
        <v>0.40701959185983566</v>
      </c>
      <c r="J62" s="9"/>
      <c r="K62" s="16"/>
      <c r="L62" s="11"/>
      <c r="M62" s="18"/>
      <c r="O62" s="16"/>
      <c r="P62" s="17"/>
      <c r="Q62" s="18"/>
      <c r="R62" s="16"/>
      <c r="S62" s="16"/>
      <c r="T62" s="17"/>
      <c r="U62" s="18"/>
      <c r="V62" s="3"/>
      <c r="W62" s="38"/>
      <c r="X62" s="38"/>
      <c r="Y62" s="38"/>
      <c r="Z62" s="40"/>
      <c r="AA62" s="40"/>
    </row>
    <row r="63" spans="1:27" ht="15">
      <c r="A63" s="14" t="s">
        <v>11</v>
      </c>
      <c r="B63" s="11">
        <v>44.864524259609325</v>
      </c>
      <c r="C63" s="61">
        <v>12.918403698326935</v>
      </c>
      <c r="D63" s="17" t="s">
        <v>0</v>
      </c>
      <c r="E63" s="18">
        <v>0.9272198024027364</v>
      </c>
      <c r="F63" s="19">
        <f t="shared" si="0"/>
        <v>1993.4003952871237</v>
      </c>
      <c r="G63" s="20">
        <v>16.03495903128594</v>
      </c>
      <c r="H63" s="11" t="s">
        <v>0</v>
      </c>
      <c r="I63" s="13">
        <v>0.696556233292456</v>
      </c>
      <c r="J63" s="9"/>
      <c r="K63" s="16"/>
      <c r="L63" s="11"/>
      <c r="M63" s="18"/>
      <c r="O63" s="16"/>
      <c r="P63" s="17"/>
      <c r="Q63" s="18"/>
      <c r="R63" s="16"/>
      <c r="S63" s="16"/>
      <c r="T63" s="17"/>
      <c r="U63" s="18"/>
      <c r="V63" s="3"/>
      <c r="W63" s="38"/>
      <c r="X63" s="38"/>
      <c r="Y63" s="38"/>
      <c r="Z63" s="40"/>
      <c r="AA63" s="40"/>
    </row>
    <row r="64" spans="1:27" ht="15">
      <c r="A64" s="14" t="s">
        <v>12</v>
      </c>
      <c r="B64" s="11">
        <v>44.864077669902905</v>
      </c>
      <c r="C64" s="61">
        <v>14.818202257991588</v>
      </c>
      <c r="D64" s="17" t="s">
        <v>0</v>
      </c>
      <c r="E64" s="18">
        <v>0.9725787572619169</v>
      </c>
      <c r="F64" s="19">
        <f t="shared" si="0"/>
        <v>1991.2311802155725</v>
      </c>
      <c r="G64" s="20">
        <v>17.04931671466137</v>
      </c>
      <c r="H64" s="11" t="s">
        <v>0</v>
      </c>
      <c r="I64" s="13">
        <v>0.48747206521795755</v>
      </c>
      <c r="J64" s="9"/>
      <c r="K64" s="16"/>
      <c r="L64" s="11"/>
      <c r="M64" s="18"/>
      <c r="O64" s="16"/>
      <c r="P64" s="17"/>
      <c r="Q64" s="18"/>
      <c r="R64" s="16"/>
      <c r="S64" s="16"/>
      <c r="T64" s="17"/>
      <c r="U64" s="18"/>
      <c r="V64" s="3"/>
      <c r="W64" s="38"/>
      <c r="X64" s="38"/>
      <c r="Y64" s="38"/>
      <c r="Z64" s="40"/>
      <c r="AA64" s="40"/>
    </row>
    <row r="65" spans="1:27" ht="15">
      <c r="A65" s="14" t="s">
        <v>13</v>
      </c>
      <c r="B65" s="11">
        <v>44.48407037565382</v>
      </c>
      <c r="C65" s="61">
        <v>16.759171762521383</v>
      </c>
      <c r="D65" s="17" t="s">
        <v>0</v>
      </c>
      <c r="E65" s="18">
        <v>0.968390747267879</v>
      </c>
      <c r="F65" s="19">
        <f t="shared" si="0"/>
        <v>1989.014955615744</v>
      </c>
      <c r="G65" s="20">
        <v>17.192157053265717</v>
      </c>
      <c r="H65" s="11" t="s">
        <v>0</v>
      </c>
      <c r="I65" s="13">
        <v>0.3749084690991595</v>
      </c>
      <c r="J65" s="9"/>
      <c r="K65" s="16">
        <v>0.05476535303112699</v>
      </c>
      <c r="L65" s="11" t="s">
        <v>0</v>
      </c>
      <c r="M65" s="18">
        <v>0.0052216715302007295</v>
      </c>
      <c r="O65" s="16"/>
      <c r="P65" s="17"/>
      <c r="Q65" s="18"/>
      <c r="R65" s="16"/>
      <c r="S65" s="16"/>
      <c r="T65" s="17"/>
      <c r="U65" s="18"/>
      <c r="V65" s="3"/>
      <c r="W65" s="38"/>
      <c r="X65" s="38"/>
      <c r="Y65" s="38"/>
      <c r="Z65" s="40"/>
      <c r="AA65" s="40"/>
    </row>
    <row r="66" spans="1:27" ht="15">
      <c r="A66" s="14" t="s">
        <v>14</v>
      </c>
      <c r="B66" s="11">
        <v>44.26123802505527</v>
      </c>
      <c r="C66" s="61">
        <v>18.703460053244502</v>
      </c>
      <c r="D66" s="17" t="s">
        <v>0</v>
      </c>
      <c r="E66" s="18">
        <v>0.9758975434552386</v>
      </c>
      <c r="F66" s="19">
        <f aca="true" t="shared" si="1" ref="F66:F72">$F$74-(C66-$C$74)/0.674</f>
        <v>1986.7912772332827</v>
      </c>
      <c r="G66" s="20">
        <v>20.279099103975327</v>
      </c>
      <c r="H66" s="11" t="s">
        <v>0</v>
      </c>
      <c r="I66" s="13">
        <v>0.41282932895520835</v>
      </c>
      <c r="J66" s="9"/>
      <c r="K66" s="16">
        <v>0.07358586080768677</v>
      </c>
      <c r="L66" s="11" t="s">
        <v>0</v>
      </c>
      <c r="M66" s="18">
        <v>0.006529689258868893</v>
      </c>
      <c r="N66" s="53"/>
      <c r="O66" s="54"/>
      <c r="P66" s="55"/>
      <c r="Q66" s="56"/>
      <c r="R66" s="57"/>
      <c r="S66" s="16"/>
      <c r="T66" s="17"/>
      <c r="U66" s="18"/>
      <c r="V66" s="3"/>
      <c r="W66" s="38"/>
      <c r="X66" s="38"/>
      <c r="Y66" s="38"/>
      <c r="Z66" s="40"/>
      <c r="AA66" s="40"/>
    </row>
    <row r="67" spans="1:27" ht="15">
      <c r="A67" s="14" t="s">
        <v>15</v>
      </c>
      <c r="B67" s="11">
        <v>43.34951258310561</v>
      </c>
      <c r="C67" s="61">
        <v>20.70023719770843</v>
      </c>
      <c r="D67" s="17" t="s">
        <v>0</v>
      </c>
      <c r="E67" s="18">
        <v>1.0208796010086898</v>
      </c>
      <c r="F67" s="19">
        <f t="shared" si="1"/>
        <v>1983.8286998676092</v>
      </c>
      <c r="G67" s="20">
        <v>15.630910012144303</v>
      </c>
      <c r="H67" s="11" t="s">
        <v>0</v>
      </c>
      <c r="I67" s="13">
        <v>0.30256244816146294</v>
      </c>
      <c r="J67" s="9"/>
      <c r="K67" s="16">
        <v>0.07067622377109628</v>
      </c>
      <c r="L67" s="11" t="s">
        <v>0</v>
      </c>
      <c r="M67" s="18">
        <v>0.004997563709720005</v>
      </c>
      <c r="O67" s="16"/>
      <c r="P67" s="17"/>
      <c r="Q67" s="18"/>
      <c r="R67" s="16"/>
      <c r="S67" s="16"/>
      <c r="T67" s="17"/>
      <c r="U67" s="18"/>
      <c r="V67" s="3"/>
      <c r="W67" s="38"/>
      <c r="X67" s="38"/>
      <c r="Y67" s="38"/>
      <c r="Z67" s="40"/>
      <c r="AA67" s="40"/>
    </row>
    <row r="68" spans="1:27" ht="15">
      <c r="A68" s="14" t="s">
        <v>16</v>
      </c>
      <c r="B68" s="11">
        <v>43.1700638880438</v>
      </c>
      <c r="C68" s="61">
        <v>22.711631070943042</v>
      </c>
      <c r="D68" s="17" t="s">
        <v>0</v>
      </c>
      <c r="E68" s="18">
        <v>0.9905142722259214</v>
      </c>
      <c r="F68" s="19">
        <f t="shared" si="1"/>
        <v>1980.8444359607329</v>
      </c>
      <c r="G68" s="20">
        <v>17.968183058594597</v>
      </c>
      <c r="H68" s="11" t="s">
        <v>0</v>
      </c>
      <c r="I68" s="13">
        <v>0.3612755507234073</v>
      </c>
      <c r="J68" s="9"/>
      <c r="K68" s="16">
        <v>0.06361018156965349</v>
      </c>
      <c r="L68" s="11" t="s">
        <v>0</v>
      </c>
      <c r="M68" s="18">
        <v>0.005338047857112083</v>
      </c>
      <c r="O68" s="33"/>
      <c r="P68" s="34"/>
      <c r="Q68" s="32"/>
      <c r="R68" s="16"/>
      <c r="S68" s="16"/>
      <c r="T68" s="17"/>
      <c r="U68" s="18"/>
      <c r="V68" s="3"/>
      <c r="W68" s="38"/>
      <c r="X68" s="38"/>
      <c r="Y68" s="38"/>
      <c r="Z68" s="40"/>
      <c r="AA68" s="40"/>
    </row>
    <row r="69" spans="1:27" ht="15">
      <c r="A69" s="14" t="s">
        <v>17</v>
      </c>
      <c r="B69" s="11">
        <v>43.61982283935839</v>
      </c>
      <c r="C69" s="61">
        <v>24.68216224401296</v>
      </c>
      <c r="D69" s="17" t="s">
        <v>0</v>
      </c>
      <c r="E69" s="18">
        <v>0.9800169008440005</v>
      </c>
      <c r="F69" s="19">
        <f t="shared" si="1"/>
        <v>1977.9207992054362</v>
      </c>
      <c r="G69" s="20">
        <v>15.514159575727962</v>
      </c>
      <c r="H69" s="11" t="s">
        <v>0</v>
      </c>
      <c r="I69" s="13">
        <v>0.41189424839062383</v>
      </c>
      <c r="J69" s="9"/>
      <c r="K69" s="16">
        <v>0.08779889346141125</v>
      </c>
      <c r="L69" s="11" t="s">
        <v>0</v>
      </c>
      <c r="M69" s="18">
        <v>0.007447004947212021</v>
      </c>
      <c r="S69" s="16"/>
      <c r="T69" s="17"/>
      <c r="U69" s="18"/>
      <c r="V69" s="3"/>
      <c r="W69" s="38"/>
      <c r="X69" s="38"/>
      <c r="Y69" s="38"/>
      <c r="Z69" s="40"/>
      <c r="AA69" s="40"/>
    </row>
    <row r="70" spans="1:27" ht="15">
      <c r="A70" s="14" t="s">
        <v>18</v>
      </c>
      <c r="B70" s="11">
        <v>42.76344748657453</v>
      </c>
      <c r="C70" s="61">
        <v>26.670524988930627</v>
      </c>
      <c r="D70" s="17" t="s">
        <v>0</v>
      </c>
      <c r="E70" s="18">
        <v>1.0083458440736617</v>
      </c>
      <c r="F70" s="19">
        <f t="shared" si="1"/>
        <v>1974.9707061120866</v>
      </c>
      <c r="G70" s="20">
        <v>14.532738232907507</v>
      </c>
      <c r="H70" s="11" t="s">
        <v>0</v>
      </c>
      <c r="I70" s="13">
        <v>0.29248257444008574</v>
      </c>
      <c r="J70" s="9"/>
      <c r="K70" s="16">
        <v>0.03329894937463891</v>
      </c>
      <c r="L70" s="11" t="s">
        <v>0</v>
      </c>
      <c r="M70" s="18">
        <v>0.00328104297509423</v>
      </c>
      <c r="O70" s="33"/>
      <c r="P70" s="34"/>
      <c r="Q70" s="32"/>
      <c r="R70" s="16"/>
      <c r="S70" s="16"/>
      <c r="T70" s="17"/>
      <c r="U70" s="18"/>
      <c r="V70" s="3"/>
      <c r="W70" s="38"/>
      <c r="X70" s="38"/>
      <c r="Y70" s="38"/>
      <c r="Z70" s="40"/>
      <c r="AA70" s="40"/>
    </row>
    <row r="71" spans="1:27" ht="15">
      <c r="A71" s="14" t="s">
        <v>19</v>
      </c>
      <c r="B71" s="11">
        <v>42.23496231910861</v>
      </c>
      <c r="C71" s="61">
        <v>28.694369124300987</v>
      </c>
      <c r="D71" s="17" t="s">
        <v>0</v>
      </c>
      <c r="E71" s="18">
        <v>1.0154982912966999</v>
      </c>
      <c r="F71" s="19">
        <f t="shared" si="1"/>
        <v>1971.9679700061959</v>
      </c>
      <c r="G71" s="15">
        <v>13.222042383755259</v>
      </c>
      <c r="H71" s="11" t="s">
        <v>0</v>
      </c>
      <c r="I71" s="13">
        <v>0.3170238385185676</v>
      </c>
      <c r="J71" s="12"/>
      <c r="K71" s="16">
        <v>0.06115037638801533</v>
      </c>
      <c r="L71" s="11" t="s">
        <v>0</v>
      </c>
      <c r="M71" s="18">
        <v>0.0048193247976832665</v>
      </c>
      <c r="O71" s="33"/>
      <c r="P71" s="34"/>
      <c r="Q71" s="32"/>
      <c r="R71" s="16"/>
      <c r="S71" s="16"/>
      <c r="T71" s="17"/>
      <c r="U71" s="18"/>
      <c r="V71" s="3"/>
      <c r="W71" s="38"/>
      <c r="X71" s="38"/>
      <c r="Y71" s="38"/>
      <c r="Z71" s="40"/>
      <c r="AA71" s="40"/>
    </row>
    <row r="72" spans="1:27" ht="15">
      <c r="A72" s="14" t="s">
        <v>20</v>
      </c>
      <c r="B72" s="11">
        <v>42.625709066435924</v>
      </c>
      <c r="C72" s="61">
        <v>30.7252096203396</v>
      </c>
      <c r="D72" s="17" t="s">
        <v>0</v>
      </c>
      <c r="E72" s="18">
        <v>1.0153422047419174</v>
      </c>
      <c r="F72" s="19">
        <f t="shared" si="1"/>
        <v>1968.9548535432307</v>
      </c>
      <c r="G72" s="15">
        <v>12.097621240909705</v>
      </c>
      <c r="H72" s="11" t="s">
        <v>0</v>
      </c>
      <c r="I72" s="13">
        <v>0.2941037444928526</v>
      </c>
      <c r="J72" s="12"/>
      <c r="K72" s="16">
        <v>0.05706373792262189</v>
      </c>
      <c r="L72" s="11" t="s">
        <v>0</v>
      </c>
      <c r="M72" s="18">
        <v>0.004911264592147982</v>
      </c>
      <c r="O72" s="33"/>
      <c r="P72" s="34"/>
      <c r="Q72" s="32"/>
      <c r="R72" s="16"/>
      <c r="S72" s="16"/>
      <c r="T72" s="17"/>
      <c r="U72" s="18"/>
      <c r="V72" s="3"/>
      <c r="W72" s="38"/>
      <c r="X72" s="38"/>
      <c r="Y72" s="38"/>
      <c r="Z72" s="40"/>
      <c r="AA72" s="40"/>
    </row>
    <row r="73" spans="1:27" ht="15">
      <c r="A73" s="14" t="s">
        <v>21</v>
      </c>
      <c r="B73" s="11">
        <v>43.39452843772498</v>
      </c>
      <c r="C73" s="61">
        <v>32.727767524464305</v>
      </c>
      <c r="D73" s="17" t="s">
        <v>0</v>
      </c>
      <c r="E73" s="18">
        <v>0.9872156993827805</v>
      </c>
      <c r="F73" s="19">
        <f>$F$74-(C73-$C$74)/0.674</f>
        <v>1965.9836993828083</v>
      </c>
      <c r="G73" s="15">
        <v>9.634306760783764</v>
      </c>
      <c r="H73" s="11" t="s">
        <v>0</v>
      </c>
      <c r="I73" s="13">
        <v>0.2776230552386267</v>
      </c>
      <c r="J73" s="9"/>
      <c r="K73" s="16">
        <v>0.11173496807469652</v>
      </c>
      <c r="L73" s="11" t="s">
        <v>0</v>
      </c>
      <c r="M73" s="18">
        <v>0.006397925660418446</v>
      </c>
      <c r="O73" s="33"/>
      <c r="P73" s="34"/>
      <c r="Q73" s="32"/>
      <c r="R73" s="16"/>
      <c r="S73" s="16"/>
      <c r="T73" s="17"/>
      <c r="U73" s="18"/>
      <c r="V73" s="3"/>
      <c r="W73" s="38"/>
      <c r="X73" s="38"/>
      <c r="Y73" s="38"/>
      <c r="Z73" s="40"/>
      <c r="AA73" s="40"/>
    </row>
    <row r="74" spans="1:27" ht="15">
      <c r="A74" s="14" t="s">
        <v>22</v>
      </c>
      <c r="B74" s="11">
        <v>43.50606909430439</v>
      </c>
      <c r="C74" s="61">
        <v>34.738780908477025</v>
      </c>
      <c r="D74" s="17" t="s">
        <v>0</v>
      </c>
      <c r="E74" s="18">
        <v>1.0237976846299424</v>
      </c>
      <c r="F74" s="58">
        <v>1963</v>
      </c>
      <c r="G74" s="15">
        <v>9.370762917215746</v>
      </c>
      <c r="H74" s="11" t="s">
        <v>0</v>
      </c>
      <c r="I74" s="13">
        <v>0.2319543194117066</v>
      </c>
      <c r="J74" s="9"/>
      <c r="K74" s="16">
        <v>0.15715279614237604</v>
      </c>
      <c r="L74" s="11" t="s">
        <v>0</v>
      </c>
      <c r="M74" s="18">
        <v>0.006945237989668826</v>
      </c>
      <c r="O74" s="33" t="s">
        <v>64</v>
      </c>
      <c r="P74" s="34"/>
      <c r="Q74" s="32"/>
      <c r="R74" s="16"/>
      <c r="S74" s="16"/>
      <c r="T74" s="17"/>
      <c r="U74" s="18"/>
      <c r="V74" s="3"/>
      <c r="W74" s="38"/>
      <c r="X74" s="38"/>
      <c r="Y74" s="38"/>
      <c r="Z74" s="40"/>
      <c r="AA74" s="40"/>
    </row>
    <row r="75" spans="1:27" ht="15">
      <c r="A75" s="14" t="s">
        <v>23</v>
      </c>
      <c r="B75" s="11">
        <v>43.29585578888681</v>
      </c>
      <c r="C75" s="61">
        <v>36.78936969224234</v>
      </c>
      <c r="D75" s="17" t="s">
        <v>0</v>
      </c>
      <c r="E75" s="18">
        <v>1.026791099135364</v>
      </c>
      <c r="F75" s="19">
        <f>$F$74-(C75-$C$74)/0.674</f>
        <v>1959.9575834068764</v>
      </c>
      <c r="G75" s="15">
        <v>9.362966908707302</v>
      </c>
      <c r="H75" s="11" t="s">
        <v>0</v>
      </c>
      <c r="I75" s="13">
        <v>0.32679164677978406</v>
      </c>
      <c r="K75" s="16">
        <v>0.054566963135931276</v>
      </c>
      <c r="L75" s="11" t="s">
        <v>0</v>
      </c>
      <c r="M75" s="18">
        <v>0.005376642639834475</v>
      </c>
      <c r="S75" s="16"/>
      <c r="T75" s="17"/>
      <c r="U75" s="18"/>
      <c r="V75" s="3"/>
      <c r="W75" s="38"/>
      <c r="X75" s="38"/>
      <c r="Y75" s="38"/>
      <c r="Z75" s="40"/>
      <c r="AA75" s="40"/>
    </row>
    <row r="76" spans="1:27" ht="15">
      <c r="A76" s="14" t="s">
        <v>24</v>
      </c>
      <c r="B76" s="11">
        <v>43.050785364289965</v>
      </c>
      <c r="C76" s="61">
        <v>38.83515115355099</v>
      </c>
      <c r="D76" s="17" t="s">
        <v>0</v>
      </c>
      <c r="E76" s="18">
        <v>1.018990362173294</v>
      </c>
      <c r="F76" s="19">
        <f>$F$74-(C76-$C$74)/0.674</f>
        <v>1956.922299339653</v>
      </c>
      <c r="G76" s="15">
        <v>8.207701387750456</v>
      </c>
      <c r="H76" s="11" t="s">
        <v>0</v>
      </c>
      <c r="I76" s="13">
        <v>0.23251895680212967</v>
      </c>
      <c r="K76" s="16">
        <v>0.051327576849535025</v>
      </c>
      <c r="L76" s="11" t="s">
        <v>0</v>
      </c>
      <c r="M76" s="18">
        <v>0.003794243659373179</v>
      </c>
      <c r="S76" s="16"/>
      <c r="T76" s="17"/>
      <c r="U76" s="18"/>
      <c r="V76" s="3"/>
      <c r="W76" s="38"/>
      <c r="X76" s="38"/>
      <c r="Y76" s="38"/>
      <c r="Z76" s="40"/>
      <c r="AA76" s="40"/>
    </row>
    <row r="77" spans="3:27" ht="15">
      <c r="C77" s="67"/>
      <c r="D77" s="50"/>
      <c r="E77" s="68"/>
      <c r="M77" s="18"/>
      <c r="S77" s="16"/>
      <c r="T77" s="17"/>
      <c r="U77" s="18"/>
      <c r="V77" s="3"/>
      <c r="W77" s="38"/>
      <c r="X77" s="38"/>
      <c r="Y77" s="38"/>
      <c r="Z77" s="40"/>
      <c r="AA77" s="40"/>
    </row>
    <row r="78" spans="1:27" ht="15">
      <c r="A78" s="35" t="s">
        <v>50</v>
      </c>
      <c r="B78" s="11"/>
      <c r="C78" s="61"/>
      <c r="D78" s="17"/>
      <c r="E78" s="18"/>
      <c r="F78" s="19"/>
      <c r="G78" s="20"/>
      <c r="H78" s="12"/>
      <c r="I78" s="13"/>
      <c r="J78" s="9"/>
      <c r="K78" s="16"/>
      <c r="L78" s="16"/>
      <c r="M78" s="18"/>
      <c r="S78" s="16"/>
      <c r="T78" s="17"/>
      <c r="U78" s="18"/>
      <c r="V78" s="3"/>
      <c r="W78" s="39"/>
      <c r="X78" s="1"/>
      <c r="Y78" s="38"/>
      <c r="Z78" s="40"/>
      <c r="AA78" s="40"/>
    </row>
    <row r="79" spans="1:27" ht="15">
      <c r="A79" s="9" t="s">
        <v>32</v>
      </c>
      <c r="B79" s="11">
        <v>44.798611111111114</v>
      </c>
      <c r="C79" s="61">
        <v>0.8006452898416454</v>
      </c>
      <c r="D79" s="17" t="s">
        <v>0</v>
      </c>
      <c r="E79" s="18">
        <v>0.8006452898416454</v>
      </c>
      <c r="F79" s="58">
        <v>2005.63</v>
      </c>
      <c r="G79" s="20">
        <v>1.3277478421730693</v>
      </c>
      <c r="H79" s="11" t="s">
        <v>0</v>
      </c>
      <c r="I79" s="13">
        <v>0.25508755956681184</v>
      </c>
      <c r="J79" s="9"/>
      <c r="K79" s="16" t="s">
        <v>47</v>
      </c>
      <c r="L79" s="11"/>
      <c r="M79" s="18"/>
      <c r="S79" s="16"/>
      <c r="T79" s="17"/>
      <c r="U79" s="18"/>
      <c r="V79" s="3"/>
      <c r="W79" s="12"/>
      <c r="X79" s="12"/>
      <c r="Y79" s="38"/>
      <c r="Z79" s="40"/>
      <c r="AA79" s="40"/>
    </row>
    <row r="80" spans="1:27" ht="15">
      <c r="A80" s="66" t="s">
        <v>33</v>
      </c>
      <c r="B80" s="11">
        <v>39.52120271263992</v>
      </c>
      <c r="C80" s="61">
        <v>2.5274485372628495</v>
      </c>
      <c r="D80" s="17" t="s">
        <v>0</v>
      </c>
      <c r="E80" s="18">
        <v>0.9261579575795588</v>
      </c>
      <c r="F80" s="58"/>
      <c r="G80" s="20">
        <v>1.944124446708884</v>
      </c>
      <c r="H80" s="11" t="s">
        <v>0</v>
      </c>
      <c r="I80" s="13">
        <v>0.3304612125508563</v>
      </c>
      <c r="J80" s="9"/>
      <c r="K80" s="16"/>
      <c r="L80" s="11"/>
      <c r="M80" s="18"/>
      <c r="S80" s="16"/>
      <c r="T80" s="17"/>
      <c r="U80" s="18"/>
      <c r="V80" s="3"/>
      <c r="W80" s="38"/>
      <c r="X80" s="38"/>
      <c r="Y80" s="38"/>
      <c r="Z80" s="40"/>
      <c r="AA80" s="40"/>
    </row>
    <row r="81" spans="1:27" ht="15">
      <c r="A81" s="66" t="s">
        <v>34</v>
      </c>
      <c r="B81" s="11">
        <v>37.16714372452078</v>
      </c>
      <c r="C81" s="61">
        <v>4.43987549039476</v>
      </c>
      <c r="D81" s="17" t="s">
        <v>0</v>
      </c>
      <c r="E81" s="18">
        <v>0.9862689955523513</v>
      </c>
      <c r="F81" s="19"/>
      <c r="G81" s="20">
        <v>3.3062226523125617</v>
      </c>
      <c r="H81" s="11" t="s">
        <v>0</v>
      </c>
      <c r="I81" s="13">
        <v>0.2957092336863387</v>
      </c>
      <c r="J81" s="9"/>
      <c r="K81" s="16"/>
      <c r="L81" s="11"/>
      <c r="M81" s="18"/>
      <c r="S81" s="16"/>
      <c r="T81" s="17"/>
      <c r="U81" s="18"/>
      <c r="V81" s="3"/>
      <c r="W81" s="38"/>
      <c r="X81" s="38"/>
      <c r="Y81" s="38"/>
      <c r="Z81" s="40"/>
      <c r="AA81" s="40"/>
    </row>
    <row r="82" spans="1:27" ht="15">
      <c r="A82" s="66" t="s">
        <v>35</v>
      </c>
      <c r="B82" s="11">
        <v>35.60568086883876</v>
      </c>
      <c r="C82" s="61">
        <v>6.453815648901661</v>
      </c>
      <c r="D82" s="17" t="s">
        <v>0</v>
      </c>
      <c r="E82" s="18">
        <v>1.02767116295455</v>
      </c>
      <c r="F82" s="19"/>
      <c r="G82" s="20">
        <v>0.32316295575268955</v>
      </c>
      <c r="H82" s="11" t="s">
        <v>0</v>
      </c>
      <c r="I82" s="13">
        <v>0.22316441850600477</v>
      </c>
      <c r="J82" s="9"/>
      <c r="K82" s="16"/>
      <c r="L82" s="11"/>
      <c r="M82" s="18"/>
      <c r="S82" s="50"/>
      <c r="T82" s="17"/>
      <c r="U82" s="18"/>
      <c r="V82" s="3"/>
      <c r="W82" s="38"/>
      <c r="X82" s="38"/>
      <c r="Y82" s="38"/>
      <c r="Z82" s="40"/>
      <c r="AA82" s="40"/>
    </row>
    <row r="83" spans="1:27" ht="15">
      <c r="A83" s="66" t="s">
        <v>36</v>
      </c>
      <c r="B83" s="11">
        <v>35.039028620988724</v>
      </c>
      <c r="C83" s="61">
        <v>8.524497881240677</v>
      </c>
      <c r="D83" s="17" t="s">
        <v>0</v>
      </c>
      <c r="E83" s="18">
        <v>1.0430110693844665</v>
      </c>
      <c r="F83" s="19"/>
      <c r="G83" s="20">
        <v>0.430486651000862</v>
      </c>
      <c r="H83" s="11" t="s">
        <v>0</v>
      </c>
      <c r="I83" s="13">
        <v>0.1677667770125593</v>
      </c>
      <c r="J83" s="9"/>
      <c r="K83" s="16"/>
      <c r="L83" s="11"/>
      <c r="M83" s="18"/>
      <c r="S83" s="16"/>
      <c r="T83" s="17"/>
      <c r="U83" s="18"/>
      <c r="V83" s="3"/>
      <c r="W83" s="38"/>
      <c r="X83" s="38"/>
      <c r="Y83" s="39"/>
      <c r="Z83" s="1"/>
      <c r="AA83" s="39"/>
    </row>
    <row r="84" spans="1:24" ht="15">
      <c r="A84" s="14" t="s">
        <v>9</v>
      </c>
      <c r="B84" s="11">
        <v>34.235312899106</v>
      </c>
      <c r="C84" s="61">
        <v>10.632573698489457</v>
      </c>
      <c r="D84" s="17" t="s">
        <v>0</v>
      </c>
      <c r="E84" s="18">
        <v>1.0650647478643138</v>
      </c>
      <c r="F84" s="19"/>
      <c r="G84" s="20">
        <v>0.30398556293464585</v>
      </c>
      <c r="H84" s="11" t="s">
        <v>0</v>
      </c>
      <c r="I84" s="13">
        <v>0.17464290427238466</v>
      </c>
      <c r="J84" s="9"/>
      <c r="K84" s="16"/>
      <c r="L84" s="11"/>
      <c r="M84" s="18"/>
      <c r="S84" s="16"/>
      <c r="T84" s="17"/>
      <c r="U84" s="18"/>
      <c r="V84" s="3"/>
      <c r="W84" s="38"/>
      <c r="X84" s="38"/>
    </row>
    <row r="85" spans="1:28" ht="15">
      <c r="A85" s="14" t="s">
        <v>10</v>
      </c>
      <c r="B85" s="11">
        <v>32.5972415930575</v>
      </c>
      <c r="C85" s="61">
        <v>12.808759666981713</v>
      </c>
      <c r="D85" s="17" t="s">
        <v>0</v>
      </c>
      <c r="E85" s="18">
        <v>1.1111212206279408</v>
      </c>
      <c r="F85" s="19"/>
      <c r="G85" s="20">
        <v>0.1453862354820468</v>
      </c>
      <c r="H85" s="11" t="s">
        <v>0</v>
      </c>
      <c r="I85" s="13">
        <v>0.14</v>
      </c>
      <c r="J85" s="9"/>
      <c r="K85" s="16"/>
      <c r="L85" s="11"/>
      <c r="M85" s="18"/>
      <c r="S85" s="16"/>
      <c r="T85" s="17"/>
      <c r="U85" s="18"/>
      <c r="V85" s="3"/>
      <c r="W85" s="38"/>
      <c r="X85" s="38"/>
      <c r="Y85" s="38"/>
      <c r="Z85" s="40"/>
      <c r="AA85" s="40"/>
      <c r="AB85" s="12"/>
    </row>
    <row r="86" spans="1:28" ht="15">
      <c r="A86" s="14" t="s">
        <v>11</v>
      </c>
      <c r="B86" s="11">
        <v>31.682945154019528</v>
      </c>
      <c r="C86" s="61">
        <v>15.057377501337628</v>
      </c>
      <c r="D86" s="17" t="s">
        <v>0</v>
      </c>
      <c r="E86" s="18">
        <v>1.1374966137279763</v>
      </c>
      <c r="F86" s="19"/>
      <c r="G86" s="20">
        <v>0.19597663158553044</v>
      </c>
      <c r="H86" s="11" t="s">
        <v>0</v>
      </c>
      <c r="I86" s="13">
        <v>0.14369213821535148</v>
      </c>
      <c r="J86" s="9"/>
      <c r="K86" s="16"/>
      <c r="L86" s="11"/>
      <c r="M86" s="18"/>
      <c r="S86" s="57"/>
      <c r="T86" s="22"/>
      <c r="U86" s="27"/>
      <c r="V86" s="3"/>
      <c r="W86" s="38"/>
      <c r="X86" s="38"/>
      <c r="Y86" s="38"/>
      <c r="Z86" s="40"/>
      <c r="AA86" s="40"/>
      <c r="AB86" s="12"/>
    </row>
    <row r="87" spans="1:28" ht="15">
      <c r="A87" s="14" t="s">
        <v>12</v>
      </c>
      <c r="B87" s="11">
        <v>31.78552522120547</v>
      </c>
      <c r="C87" s="61">
        <v>17.329387066994602</v>
      </c>
      <c r="D87" s="17" t="s">
        <v>0</v>
      </c>
      <c r="E87" s="18">
        <v>1.1345129519289978</v>
      </c>
      <c r="F87" s="19"/>
      <c r="G87" s="20">
        <v>0.2895115806402054</v>
      </c>
      <c r="H87" s="11" t="s">
        <v>0</v>
      </c>
      <c r="I87" s="13">
        <v>0.17976007977708627</v>
      </c>
      <c r="J87" s="9"/>
      <c r="K87" s="16"/>
      <c r="L87" s="11"/>
      <c r="M87" s="18"/>
      <c r="S87" s="16"/>
      <c r="T87" s="17"/>
      <c r="U87" s="18"/>
      <c r="V87" s="3"/>
      <c r="W87" s="38"/>
      <c r="X87" s="38"/>
      <c r="Y87" s="38"/>
      <c r="Z87" s="40"/>
      <c r="AA87" s="40"/>
      <c r="AB87" s="12"/>
    </row>
    <row r="88" spans="1:28" ht="15">
      <c r="A88" s="14"/>
      <c r="B88" s="11"/>
      <c r="C88" s="61"/>
      <c r="D88" s="17"/>
      <c r="E88" s="18"/>
      <c r="F88" s="19"/>
      <c r="G88" s="20"/>
      <c r="H88" s="11"/>
      <c r="I88" s="13"/>
      <c r="J88" s="9"/>
      <c r="K88" s="16"/>
      <c r="L88" s="11"/>
      <c r="M88" s="18"/>
      <c r="S88" s="16"/>
      <c r="T88" s="17"/>
      <c r="U88" s="18"/>
      <c r="V88" s="3"/>
      <c r="W88" s="38"/>
      <c r="X88" s="38"/>
      <c r="Y88" s="38"/>
      <c r="Z88" s="40"/>
      <c r="AA88" s="40"/>
      <c r="AB88" s="12"/>
    </row>
    <row r="89" spans="1:28" ht="15">
      <c r="A89" s="14"/>
      <c r="B89" s="11"/>
      <c r="C89" s="61"/>
      <c r="D89" s="17"/>
      <c r="E89" s="18"/>
      <c r="F89" s="19"/>
      <c r="G89" s="20"/>
      <c r="H89" s="11"/>
      <c r="I89" s="13"/>
      <c r="J89" s="9"/>
      <c r="K89" s="16"/>
      <c r="L89" s="11"/>
      <c r="M89" s="18"/>
      <c r="S89" s="16"/>
      <c r="T89" s="17"/>
      <c r="U89" s="18"/>
      <c r="V89" s="3"/>
      <c r="W89" s="38"/>
      <c r="X89" s="38"/>
      <c r="Y89" s="38"/>
      <c r="Z89" s="40"/>
      <c r="AA89" s="40"/>
      <c r="AB89" s="12"/>
    </row>
    <row r="90" spans="3:28" ht="15">
      <c r="C90" s="67"/>
      <c r="D90" s="50"/>
      <c r="E90" s="68"/>
      <c r="V90" s="3"/>
      <c r="W90" s="38"/>
      <c r="X90" s="38"/>
      <c r="Y90" s="38"/>
      <c r="Z90" s="40"/>
      <c r="AA90" s="40"/>
      <c r="AB90" s="12"/>
    </row>
    <row r="91" spans="1:28" ht="15">
      <c r="A91" s="35" t="s">
        <v>51</v>
      </c>
      <c r="B91" s="11"/>
      <c r="C91" s="61"/>
      <c r="D91" s="17"/>
      <c r="E91" s="18"/>
      <c r="F91" s="19"/>
      <c r="G91" s="20"/>
      <c r="H91" s="12"/>
      <c r="I91" s="13"/>
      <c r="J91" s="9"/>
      <c r="K91" s="16"/>
      <c r="L91" s="16"/>
      <c r="M91" s="18"/>
      <c r="V91" s="3"/>
      <c r="W91" s="38"/>
      <c r="X91" s="38"/>
      <c r="Y91" s="38"/>
      <c r="Z91" s="40"/>
      <c r="AA91" s="40"/>
      <c r="AB91" s="12"/>
    </row>
    <row r="92" spans="1:28" ht="15">
      <c r="A92" s="9" t="s">
        <v>32</v>
      </c>
      <c r="B92" s="11">
        <v>43.3596165739023</v>
      </c>
      <c r="C92" s="61">
        <v>0.8336723546308353</v>
      </c>
      <c r="D92" s="17" t="s">
        <v>0</v>
      </c>
      <c r="E92" s="18">
        <v>0.8336723546308353</v>
      </c>
      <c r="F92" s="19">
        <f>2005.967-C92/5.182</f>
        <v>2005.8061215062467</v>
      </c>
      <c r="G92" s="20">
        <v>2.6268766323107497</v>
      </c>
      <c r="H92" s="11" t="s">
        <v>0</v>
      </c>
      <c r="I92" s="13">
        <v>0.27465338311688037</v>
      </c>
      <c r="J92" s="9"/>
      <c r="K92" s="33">
        <v>0.04695338134997465</v>
      </c>
      <c r="L92" s="11" t="s">
        <v>0</v>
      </c>
      <c r="M92" s="32">
        <v>0.009986909683962862</v>
      </c>
      <c r="V92" s="3"/>
      <c r="W92" s="38"/>
      <c r="X92" s="38"/>
      <c r="Y92" s="38"/>
      <c r="Z92" s="40"/>
      <c r="AA92" s="40"/>
      <c r="AB92" s="12"/>
    </row>
    <row r="93" spans="1:28" ht="15">
      <c r="A93" s="66" t="s">
        <v>33</v>
      </c>
      <c r="B93" s="11">
        <v>40.00760745530619</v>
      </c>
      <c r="C93" s="61">
        <v>2.581413764744949</v>
      </c>
      <c r="D93" s="17" t="s">
        <v>0</v>
      </c>
      <c r="E93" s="18">
        <v>0.9140690554832783</v>
      </c>
      <c r="F93" s="58">
        <v>2005.63</v>
      </c>
      <c r="G93" s="20">
        <v>2.6272302595741897</v>
      </c>
      <c r="H93" s="11" t="s">
        <v>0</v>
      </c>
      <c r="I93" s="13">
        <v>0.2930746943312597</v>
      </c>
      <c r="J93" s="9"/>
      <c r="K93" s="33">
        <v>0.031800127025903964</v>
      </c>
      <c r="L93" s="11" t="s">
        <v>0</v>
      </c>
      <c r="M93" s="32">
        <v>0.013943132619050199</v>
      </c>
      <c r="O93" s="16" t="s">
        <v>47</v>
      </c>
      <c r="V93" s="3"/>
      <c r="W93" s="38"/>
      <c r="X93" s="38"/>
      <c r="Y93" s="38"/>
      <c r="Z93" s="40"/>
      <c r="AA93" s="40"/>
      <c r="AB93" s="12"/>
    </row>
    <row r="94" spans="1:28" ht="15">
      <c r="A94" s="66" t="s">
        <v>34</v>
      </c>
      <c r="B94" s="11">
        <v>40.505804311774455</v>
      </c>
      <c r="C94" s="61">
        <v>4.397283908036722</v>
      </c>
      <c r="D94" s="17" t="s">
        <v>0</v>
      </c>
      <c r="E94" s="18">
        <v>0.9018010878084948</v>
      </c>
      <c r="F94" s="19">
        <f>$F$93-(C94-$C$93)/0.5442</f>
        <v>2002.293230166682</v>
      </c>
      <c r="G94" s="20">
        <v>4.433722755369434</v>
      </c>
      <c r="H94" s="11" t="s">
        <v>0</v>
      </c>
      <c r="I94" s="13">
        <v>0.26754344408049874</v>
      </c>
      <c r="J94" s="9"/>
      <c r="K94" s="33">
        <v>0.034706924233437256</v>
      </c>
      <c r="L94" s="11" t="s">
        <v>0</v>
      </c>
      <c r="M94" s="32">
        <v>0.01654255267201215</v>
      </c>
      <c r="V94" s="3"/>
      <c r="W94" s="38"/>
      <c r="X94" s="38"/>
      <c r="Y94" s="38"/>
      <c r="Z94" s="40"/>
      <c r="AA94" s="40"/>
      <c r="AB94" s="12"/>
    </row>
    <row r="95" spans="1:28" ht="15">
      <c r="A95" s="66" t="s">
        <v>35</v>
      </c>
      <c r="B95" s="11">
        <v>37.02049780380673</v>
      </c>
      <c r="C95" s="61">
        <v>6.28918912612778</v>
      </c>
      <c r="D95" s="17" t="s">
        <v>0</v>
      </c>
      <c r="E95" s="18">
        <v>0.990104130282563</v>
      </c>
      <c r="F95" s="19">
        <f aca="true" t="shared" si="2" ref="F95:F104">$F$93-(C95-$C$93)/0.5442</f>
        <v>1998.8167413425529</v>
      </c>
      <c r="G95" s="20">
        <v>4.114866419193994</v>
      </c>
      <c r="H95" s="11" t="s">
        <v>0</v>
      </c>
      <c r="I95" s="13">
        <v>0.2546836898364492</v>
      </c>
      <c r="J95" s="9"/>
      <c r="K95" s="33">
        <v>0.003330853110835143</v>
      </c>
      <c r="L95" s="11" t="s">
        <v>0</v>
      </c>
      <c r="M95" s="32">
        <v>0.01786548486720668</v>
      </c>
      <c r="V95" s="3"/>
      <c r="W95" s="38"/>
      <c r="X95" s="38"/>
      <c r="Y95" s="38"/>
      <c r="Z95" s="40"/>
      <c r="AA95" s="40"/>
      <c r="AB95" s="12"/>
    </row>
    <row r="96" spans="1:28" ht="15">
      <c r="A96" s="66" t="s">
        <v>36</v>
      </c>
      <c r="B96" s="11">
        <v>38.060039221602054</v>
      </c>
      <c r="C96" s="61">
        <v>8.24244326627784</v>
      </c>
      <c r="D96" s="17" t="s">
        <v>0</v>
      </c>
      <c r="E96" s="18">
        <v>0.9631500098674984</v>
      </c>
      <c r="F96" s="19">
        <f t="shared" si="2"/>
        <v>1995.2275202103403</v>
      </c>
      <c r="G96" s="20">
        <v>23.518539794557064</v>
      </c>
      <c r="H96" s="11" t="s">
        <v>0</v>
      </c>
      <c r="I96" s="13">
        <v>0.5884601732177499</v>
      </c>
      <c r="J96" s="9"/>
      <c r="K96" s="33">
        <v>0.028037882645052668</v>
      </c>
      <c r="L96" s="11" t="s">
        <v>0</v>
      </c>
      <c r="M96" s="32">
        <v>0.00845732853555687</v>
      </c>
      <c r="V96" s="3"/>
      <c r="W96" s="38"/>
      <c r="X96" s="38"/>
      <c r="Y96" s="38"/>
      <c r="Z96" s="40"/>
      <c r="AA96" s="40"/>
      <c r="AB96" s="12"/>
    </row>
    <row r="97" spans="1:28" ht="15">
      <c r="A97" s="14" t="s">
        <v>9</v>
      </c>
      <c r="B97" s="11">
        <v>38.98494143892917</v>
      </c>
      <c r="C97" s="61">
        <v>10.145208554522425</v>
      </c>
      <c r="D97" s="17" t="s">
        <v>0</v>
      </c>
      <c r="E97" s="18">
        <v>0.9396152783770858</v>
      </c>
      <c r="F97" s="19">
        <f t="shared" si="2"/>
        <v>1991.731075358733</v>
      </c>
      <c r="G97" s="20">
        <v>25.349078737603378</v>
      </c>
      <c r="H97" s="11" t="s">
        <v>0</v>
      </c>
      <c r="I97" s="13">
        <v>0.3435120365733393</v>
      </c>
      <c r="J97" s="9"/>
      <c r="K97" s="33">
        <v>0.06581736985238212</v>
      </c>
      <c r="L97" s="11" t="s">
        <v>0</v>
      </c>
      <c r="M97" s="32">
        <v>0.012093650997610849</v>
      </c>
      <c r="V97" s="3"/>
      <c r="W97" s="38"/>
      <c r="X97" s="38"/>
      <c r="Y97" s="38"/>
      <c r="Z97" s="40"/>
      <c r="AA97" s="40"/>
      <c r="AB97" s="12"/>
    </row>
    <row r="98" spans="1:28" ht="15">
      <c r="A98" s="14" t="s">
        <v>10</v>
      </c>
      <c r="B98" s="11">
        <v>37.562539086929334</v>
      </c>
      <c r="C98" s="61">
        <v>12.060806212776663</v>
      </c>
      <c r="D98" s="17" t="s">
        <v>0</v>
      </c>
      <c r="E98" s="18">
        <v>0.975982379877152</v>
      </c>
      <c r="F98" s="19">
        <f t="shared" si="2"/>
        <v>1988.2110502608753</v>
      </c>
      <c r="G98" s="20">
        <v>19.8364666925138</v>
      </c>
      <c r="H98" s="11" t="s">
        <v>0</v>
      </c>
      <c r="I98" s="13">
        <v>0.39284389971877476</v>
      </c>
      <c r="J98" s="9"/>
      <c r="K98" s="33">
        <v>0.03405593109303969</v>
      </c>
      <c r="L98" s="11" t="s">
        <v>0</v>
      </c>
      <c r="M98" s="32">
        <v>0.012851294752090448</v>
      </c>
      <c r="V98" s="3"/>
      <c r="W98" s="38"/>
      <c r="X98" s="38"/>
      <c r="Y98" s="38"/>
      <c r="Z98" s="40"/>
      <c r="AA98" s="40"/>
      <c r="AB98" s="12"/>
    </row>
    <row r="99" spans="1:28" ht="15">
      <c r="A99" s="14" t="s">
        <v>11</v>
      </c>
      <c r="B99" s="11">
        <v>38.19103832405022</v>
      </c>
      <c r="C99" s="61">
        <v>13.99657995031668</v>
      </c>
      <c r="D99" s="17" t="s">
        <v>0</v>
      </c>
      <c r="E99" s="18">
        <v>0.9597913576628638</v>
      </c>
      <c r="F99" s="19">
        <f t="shared" si="2"/>
        <v>1984.6539504124005</v>
      </c>
      <c r="G99" s="20">
        <v>22.623399352493877</v>
      </c>
      <c r="H99" s="11" t="s">
        <v>0</v>
      </c>
      <c r="I99" s="13">
        <v>0.43335362800871563</v>
      </c>
      <c r="J99" s="9"/>
      <c r="K99" s="33">
        <v>0.04513487432127171</v>
      </c>
      <c r="L99" s="11" t="s">
        <v>0</v>
      </c>
      <c r="M99" s="32">
        <v>0.014776298140892525</v>
      </c>
      <c r="V99" s="3"/>
      <c r="W99" s="38"/>
      <c r="X99" s="38"/>
      <c r="Y99" s="38"/>
      <c r="Z99" s="40"/>
      <c r="AA99" s="40"/>
      <c r="AB99" s="12"/>
    </row>
    <row r="100" spans="1:28" ht="15">
      <c r="A100" s="14" t="s">
        <v>12</v>
      </c>
      <c r="B100" s="11">
        <v>37.94507493719138</v>
      </c>
      <c r="C100" s="61">
        <v>15.92247580376387</v>
      </c>
      <c r="D100" s="17" t="s">
        <v>0</v>
      </c>
      <c r="E100" s="18">
        <v>0.9661044957843261</v>
      </c>
      <c r="F100" s="19">
        <f t="shared" si="2"/>
        <v>1981.1150017658601</v>
      </c>
      <c r="G100" s="20">
        <v>19.3775962469568</v>
      </c>
      <c r="H100" s="11" t="s">
        <v>0</v>
      </c>
      <c r="I100" s="13">
        <v>0.4293528341110451</v>
      </c>
      <c r="J100" s="9"/>
      <c r="K100" s="33">
        <v>0.05221642090322769</v>
      </c>
      <c r="L100" s="11" t="s">
        <v>0</v>
      </c>
      <c r="M100" s="32">
        <v>0.029811502714254104</v>
      </c>
      <c r="V100" s="3"/>
      <c r="W100" s="38"/>
      <c r="X100" s="38"/>
      <c r="Y100" s="38"/>
      <c r="Z100" s="40"/>
      <c r="AA100" s="40"/>
      <c r="AB100" s="12"/>
    </row>
    <row r="101" spans="1:28" ht="15">
      <c r="A101" s="14" t="s">
        <v>13</v>
      </c>
      <c r="B101" s="11">
        <v>38.0429812528578</v>
      </c>
      <c r="C101" s="61">
        <v>17.852168274100645</v>
      </c>
      <c r="D101" s="17" t="s">
        <v>0</v>
      </c>
      <c r="E101" s="18">
        <v>0.9635879745524494</v>
      </c>
      <c r="F101" s="19">
        <f t="shared" si="2"/>
        <v>1977.5690766090488</v>
      </c>
      <c r="G101" s="20">
        <v>16.31745709469876</v>
      </c>
      <c r="H101" s="11" t="s">
        <v>0</v>
      </c>
      <c r="I101" s="13">
        <v>0.5774269291135727</v>
      </c>
      <c r="J101" s="9"/>
      <c r="K101" s="33">
        <v>0.0707482241390026</v>
      </c>
      <c r="L101" s="11" t="s">
        <v>0</v>
      </c>
      <c r="M101" s="32">
        <v>0.012525915093462755</v>
      </c>
      <c r="V101" s="3"/>
      <c r="W101" s="38"/>
      <c r="X101" s="38"/>
      <c r="Y101" s="38"/>
      <c r="Z101" s="40"/>
      <c r="AA101" s="40"/>
      <c r="AB101" s="12"/>
    </row>
    <row r="102" spans="1:28" ht="15">
      <c r="A102" s="14" t="s">
        <v>14</v>
      </c>
      <c r="B102" s="11">
        <v>38.150289017341045</v>
      </c>
      <c r="C102" s="61">
        <v>19.776591465644263</v>
      </c>
      <c r="D102" s="17" t="s">
        <v>0</v>
      </c>
      <c r="E102" s="18">
        <v>0.9608352169911677</v>
      </c>
      <c r="F102" s="19">
        <f t="shared" si="2"/>
        <v>1974.0328340667047</v>
      </c>
      <c r="G102" s="20">
        <v>10.173963391342243</v>
      </c>
      <c r="H102" s="11" t="s">
        <v>0</v>
      </c>
      <c r="I102" s="13">
        <v>0.32669475200302717</v>
      </c>
      <c r="J102" s="9"/>
      <c r="K102" s="33">
        <v>0.07063561110991802</v>
      </c>
      <c r="L102" s="11" t="s">
        <v>0</v>
      </c>
      <c r="M102" s="32">
        <v>0.012597433828520412</v>
      </c>
      <c r="V102" s="3"/>
      <c r="W102" s="38"/>
      <c r="X102" s="38"/>
      <c r="Y102" s="38"/>
      <c r="Z102" s="40"/>
      <c r="AA102" s="40"/>
      <c r="AB102" s="12"/>
    </row>
    <row r="103" spans="1:28" ht="15">
      <c r="A103" s="14" t="s">
        <v>15</v>
      </c>
      <c r="B103" s="11">
        <v>37</v>
      </c>
      <c r="C103" s="61">
        <v>21.728067744881734</v>
      </c>
      <c r="D103" s="17" t="s">
        <v>0</v>
      </c>
      <c r="E103" s="18">
        <v>0.990641062246306</v>
      </c>
      <c r="F103" s="19">
        <f t="shared" si="2"/>
        <v>1970.4468798600942</v>
      </c>
      <c r="G103" s="20">
        <v>10.83509779014057</v>
      </c>
      <c r="H103" s="11" t="s">
        <v>0</v>
      </c>
      <c r="I103" s="13">
        <v>0.33354013652601716</v>
      </c>
      <c r="J103" s="9"/>
      <c r="K103" s="33">
        <v>0.05471152283138173</v>
      </c>
      <c r="L103" s="11" t="s">
        <v>0</v>
      </c>
      <c r="M103" s="32">
        <v>0.011057184404242503</v>
      </c>
      <c r="V103" s="3"/>
      <c r="W103" s="38"/>
      <c r="X103" s="38"/>
      <c r="Y103" s="38"/>
      <c r="Z103" s="40"/>
      <c r="AA103" s="40"/>
      <c r="AB103" s="12"/>
    </row>
    <row r="104" spans="1:28" ht="15">
      <c r="A104" s="14" t="s">
        <v>16</v>
      </c>
      <c r="B104" s="11">
        <v>36.010811560052666</v>
      </c>
      <c r="C104" s="61">
        <v>23.73551667568983</v>
      </c>
      <c r="D104" s="17" t="s">
        <v>0</v>
      </c>
      <c r="E104" s="18">
        <v>1.0168078685617896</v>
      </c>
      <c r="F104" s="19">
        <f t="shared" si="2"/>
        <v>1966.7580725634973</v>
      </c>
      <c r="G104" s="20">
        <v>9.1572779572357</v>
      </c>
      <c r="H104" s="11" t="s">
        <v>0</v>
      </c>
      <c r="I104" s="13">
        <v>0.3409129021378349</v>
      </c>
      <c r="J104" s="9"/>
      <c r="K104" s="33">
        <v>0.07326623491432797</v>
      </c>
      <c r="L104" s="11" t="s">
        <v>0</v>
      </c>
      <c r="M104" s="32">
        <v>0.014443914883110372</v>
      </c>
      <c r="V104" s="3"/>
      <c r="W104" s="38"/>
      <c r="X104" s="38"/>
      <c r="Y104" s="38"/>
      <c r="Z104" s="40"/>
      <c r="AA104" s="40"/>
      <c r="AB104" s="12"/>
    </row>
    <row r="105" spans="1:28" ht="15">
      <c r="A105" s="14" t="s">
        <v>17</v>
      </c>
      <c r="B105" s="11">
        <v>35.76893052302888</v>
      </c>
      <c r="C105" s="61">
        <v>25.775607921808213</v>
      </c>
      <c r="D105" s="17" t="s">
        <v>0</v>
      </c>
      <c r="E105" s="18">
        <v>1.0232833775565915</v>
      </c>
      <c r="F105" s="58">
        <v>1963</v>
      </c>
      <c r="G105" s="20">
        <v>8.561455780553665</v>
      </c>
      <c r="H105" s="11" t="s">
        <v>0</v>
      </c>
      <c r="I105" s="13">
        <v>0.20389788230057762</v>
      </c>
      <c r="J105" s="9"/>
      <c r="K105" s="33">
        <v>0.16462080436381213</v>
      </c>
      <c r="L105" s="11" t="s">
        <v>0</v>
      </c>
      <c r="M105" s="32">
        <v>0.0120653757235589</v>
      </c>
      <c r="O105" s="33" t="s">
        <v>49</v>
      </c>
      <c r="V105" s="3"/>
      <c r="W105" s="38"/>
      <c r="X105" s="38"/>
      <c r="Y105" s="38"/>
      <c r="Z105" s="40"/>
      <c r="AA105" s="40"/>
      <c r="AB105" s="12"/>
    </row>
    <row r="106" spans="1:28" ht="15">
      <c r="A106" s="14" t="s">
        <v>18</v>
      </c>
      <c r="B106" s="11">
        <v>36.91842900302115</v>
      </c>
      <c r="C106" s="61">
        <v>27.791671192369474</v>
      </c>
      <c r="D106" s="17" t="s">
        <v>0</v>
      </c>
      <c r="E106" s="18">
        <v>0.99277989300467</v>
      </c>
      <c r="F106" s="19">
        <f>$F$105-(C106-$C$105)/0.397</f>
        <v>1957.9217549859918</v>
      </c>
      <c r="G106" s="20">
        <v>5.772447219995049</v>
      </c>
      <c r="H106" s="11" t="s">
        <v>0</v>
      </c>
      <c r="I106" s="13">
        <v>0.20428235347474025</v>
      </c>
      <c r="J106" s="9"/>
      <c r="K106" s="33">
        <v>0.12174521910734085</v>
      </c>
      <c r="L106" s="11" t="s">
        <v>0</v>
      </c>
      <c r="M106" s="32">
        <v>0.0128508842391082</v>
      </c>
      <c r="V106" s="1"/>
      <c r="W106" s="39"/>
      <c r="X106" s="1"/>
      <c r="Y106" s="38"/>
      <c r="Z106" s="40"/>
      <c r="AA106" s="40"/>
      <c r="AB106" s="12"/>
    </row>
    <row r="107" spans="1:28" ht="15">
      <c r="A107" s="14" t="s">
        <v>19</v>
      </c>
      <c r="B107" s="11">
        <v>36.08054656598347</v>
      </c>
      <c r="C107" s="61">
        <v>29.799397721231927</v>
      </c>
      <c r="D107" s="17" t="s">
        <v>0</v>
      </c>
      <c r="E107" s="18">
        <v>1.0149466358577826</v>
      </c>
      <c r="F107" s="19">
        <f>$F$105-(C107-$C$105)/0.397</f>
        <v>1952.8645093213509</v>
      </c>
      <c r="G107" s="20">
        <v>3.8915945695753673</v>
      </c>
      <c r="H107" s="11" t="s">
        <v>0</v>
      </c>
      <c r="I107" s="13">
        <v>0.22540159028104803</v>
      </c>
      <c r="J107" s="9"/>
      <c r="K107" s="33">
        <v>0.11146734210528265</v>
      </c>
      <c r="L107" s="11" t="s">
        <v>0</v>
      </c>
      <c r="M107" s="32">
        <v>0.010095155511421827</v>
      </c>
      <c r="V107" s="1"/>
      <c r="W107" s="39"/>
      <c r="X107" s="1"/>
      <c r="Y107" s="39"/>
      <c r="Z107" s="1"/>
      <c r="AA107" s="39"/>
      <c r="AB107" s="12"/>
    </row>
    <row r="108" spans="1:28" ht="15">
      <c r="A108" s="14" t="s">
        <v>20</v>
      </c>
      <c r="B108" s="11">
        <v>34.6056622851365</v>
      </c>
      <c r="C108" s="61">
        <v>31.869203256931755</v>
      </c>
      <c r="D108" s="17" t="s">
        <v>0</v>
      </c>
      <c r="E108" s="18">
        <v>1.054858899842045</v>
      </c>
      <c r="F108" s="19">
        <f>$F$105-(C108-$C$105)/0.397</f>
        <v>1947.6508933624093</v>
      </c>
      <c r="G108" s="20">
        <v>6.548226490874055</v>
      </c>
      <c r="H108" s="11" t="s">
        <v>0</v>
      </c>
      <c r="I108" s="13">
        <v>0.25189027920805435</v>
      </c>
      <c r="J108" s="9"/>
      <c r="K108" s="33">
        <v>0.05847028467336561</v>
      </c>
      <c r="L108" s="11" t="s">
        <v>0</v>
      </c>
      <c r="M108" s="32">
        <v>0.00754056525385899</v>
      </c>
      <c r="V108" s="1"/>
      <c r="W108" s="39"/>
      <c r="X108" s="1"/>
      <c r="Y108" s="12"/>
      <c r="Z108" s="12"/>
      <c r="AA108" s="12"/>
      <c r="AB108" s="12"/>
    </row>
    <row r="109" spans="1:28" ht="15">
      <c r="A109" s="14" t="s">
        <v>21</v>
      </c>
      <c r="B109" s="11">
        <v>34.82197200243457</v>
      </c>
      <c r="C109" s="61">
        <v>33.97299467324168</v>
      </c>
      <c r="D109" s="17" t="s">
        <v>0</v>
      </c>
      <c r="E109" s="18">
        <v>1.0489325164678795</v>
      </c>
      <c r="F109" s="19">
        <f>$F$105-(C109-$C$105)/0.397</f>
        <v>1942.351670651301</v>
      </c>
      <c r="G109" s="20">
        <v>5.945986697016981</v>
      </c>
      <c r="H109" s="11" t="s">
        <v>0</v>
      </c>
      <c r="I109" s="13">
        <v>0.2338424614175796</v>
      </c>
      <c r="J109" s="9"/>
      <c r="K109" s="33">
        <v>0.026212932621147635</v>
      </c>
      <c r="L109" s="11" t="s">
        <v>0</v>
      </c>
      <c r="M109" s="32">
        <v>0.007335306247893166</v>
      </c>
      <c r="V109" s="1"/>
      <c r="W109" s="39"/>
      <c r="X109" s="1"/>
      <c r="Y109" s="38"/>
      <c r="Z109" s="40"/>
      <c r="AA109" s="40"/>
      <c r="AB109" s="12"/>
    </row>
    <row r="110" spans="3:28" ht="15">
      <c r="C110" s="62"/>
      <c r="E110" s="63"/>
      <c r="V110" s="3"/>
      <c r="W110" s="38"/>
      <c r="X110" s="38"/>
      <c r="Y110" s="38"/>
      <c r="Z110" s="40"/>
      <c r="AA110" s="40"/>
      <c r="AB110" s="12"/>
    </row>
    <row r="111" spans="1:28" ht="15">
      <c r="A111" s="35" t="s">
        <v>52</v>
      </c>
      <c r="B111" s="11"/>
      <c r="C111" s="61"/>
      <c r="D111" s="17"/>
      <c r="E111" s="18"/>
      <c r="F111" s="19"/>
      <c r="G111" s="20"/>
      <c r="H111" s="12"/>
      <c r="I111" s="13"/>
      <c r="J111" s="9"/>
      <c r="K111" s="16"/>
      <c r="L111" s="16"/>
      <c r="M111" s="18"/>
      <c r="V111" s="3"/>
      <c r="W111" s="38"/>
      <c r="X111" s="38"/>
      <c r="Y111" s="38"/>
      <c r="Z111" s="40"/>
      <c r="AA111" s="40"/>
      <c r="AB111" s="12"/>
    </row>
    <row r="112" spans="1:28" ht="15">
      <c r="A112" s="9" t="s">
        <v>32</v>
      </c>
      <c r="B112" s="11">
        <v>44.77948184732692</v>
      </c>
      <c r="C112" s="61">
        <v>0.8010787291677723</v>
      </c>
      <c r="D112" s="11" t="s">
        <v>0</v>
      </c>
      <c r="E112" s="18">
        <v>0.8010787291677723</v>
      </c>
      <c r="F112" s="19">
        <f>2005.965-C112/0.03217</f>
        <v>1981.0635785151453</v>
      </c>
      <c r="G112" s="20">
        <v>14.312740750433512</v>
      </c>
      <c r="H112" s="11" t="s">
        <v>0</v>
      </c>
      <c r="I112" s="13">
        <v>0.5288220571141873</v>
      </c>
      <c r="J112" s="9"/>
      <c r="K112" s="16"/>
      <c r="L112" s="11"/>
      <c r="M112" s="18"/>
      <c r="V112" s="3"/>
      <c r="W112" s="38"/>
      <c r="X112" s="38"/>
      <c r="Y112" s="38"/>
      <c r="Z112" s="40"/>
      <c r="AA112" s="40"/>
      <c r="AB112" s="12"/>
    </row>
    <row r="113" spans="1:28" ht="15">
      <c r="A113" s="66" t="s">
        <v>33</v>
      </c>
      <c r="B113" s="11">
        <v>38.213228035538</v>
      </c>
      <c r="C113" s="61">
        <v>2.5613807325891202</v>
      </c>
      <c r="D113" s="11" t="s">
        <v>0</v>
      </c>
      <c r="E113" s="18">
        <v>0.9592232742535756</v>
      </c>
      <c r="F113" s="19">
        <f>2005.965-C113/0.03217</f>
        <v>1926.3448342372049</v>
      </c>
      <c r="G113" s="20">
        <v>6.176942878565895</v>
      </c>
      <c r="H113" s="11" t="s">
        <v>0</v>
      </c>
      <c r="I113" s="13">
        <v>0.3313788082831503</v>
      </c>
      <c r="J113" s="9"/>
      <c r="K113" s="16"/>
      <c r="L113" s="11"/>
      <c r="M113" s="18"/>
      <c r="V113" s="3"/>
      <c r="W113" s="38"/>
      <c r="X113" s="38"/>
      <c r="Y113" s="38"/>
      <c r="Z113" s="40"/>
      <c r="AA113" s="40"/>
      <c r="AB113" s="12"/>
    </row>
    <row r="114" spans="1:28" ht="15">
      <c r="A114" s="66" t="s">
        <v>34</v>
      </c>
      <c r="B114" s="11">
        <v>33.26455162926661</v>
      </c>
      <c r="C114" s="61">
        <v>4.61278024791851</v>
      </c>
      <c r="D114" s="11" t="s">
        <v>0</v>
      </c>
      <c r="E114" s="18">
        <v>1.0921762410758142</v>
      </c>
      <c r="F114" s="19">
        <f>2005.965-C114/0.03217</f>
        <v>1862.5773640684329</v>
      </c>
      <c r="G114" s="20">
        <v>0.46141241551498907</v>
      </c>
      <c r="H114" s="11" t="s">
        <v>0</v>
      </c>
      <c r="I114" s="13">
        <v>0.1878413132115685</v>
      </c>
      <c r="J114" s="9"/>
      <c r="K114" s="16"/>
      <c r="L114" s="11"/>
      <c r="M114" s="18"/>
      <c r="V114" s="3"/>
      <c r="W114" s="38"/>
      <c r="X114" s="38"/>
      <c r="Y114" s="38"/>
      <c r="Z114" s="40"/>
      <c r="AA114" s="40"/>
      <c r="AB114" s="12"/>
    </row>
    <row r="115" spans="3:28" ht="15">
      <c r="C115" s="62"/>
      <c r="E115" s="63"/>
      <c r="V115" s="3"/>
      <c r="W115" s="38"/>
      <c r="X115" s="38"/>
      <c r="Y115" s="38"/>
      <c r="Z115" s="40"/>
      <c r="AA115" s="40"/>
      <c r="AB115" s="12"/>
    </row>
    <row r="116" spans="3:28" ht="15">
      <c r="C116" s="62"/>
      <c r="E116" s="63"/>
      <c r="V116" s="3"/>
      <c r="W116" s="38"/>
      <c r="X116" s="38"/>
      <c r="Y116" s="38"/>
      <c r="Z116" s="40"/>
      <c r="AA116" s="40"/>
      <c r="AB116" s="12"/>
    </row>
    <row r="117" spans="3:28" ht="15">
      <c r="C117" s="62"/>
      <c r="E117" s="63"/>
      <c r="Q117" s="69"/>
      <c r="V117" s="3"/>
      <c r="W117" s="38"/>
      <c r="X117" s="38"/>
      <c r="Y117" s="38"/>
      <c r="Z117" s="40"/>
      <c r="AA117" s="40"/>
      <c r="AB117" s="12"/>
    </row>
    <row r="118" spans="3:28" ht="15">
      <c r="C118" s="62"/>
      <c r="E118" s="63"/>
      <c r="V118" s="3"/>
      <c r="W118" s="38"/>
      <c r="X118" s="38"/>
      <c r="Y118" s="38"/>
      <c r="Z118" s="40"/>
      <c r="AA118" s="40"/>
      <c r="AB118" s="12"/>
    </row>
    <row r="119" spans="3:28" ht="15">
      <c r="C119" s="62"/>
      <c r="E119" s="63"/>
      <c r="V119" s="3"/>
      <c r="W119" s="38"/>
      <c r="X119" s="38"/>
      <c r="Y119" s="38"/>
      <c r="Z119" s="40"/>
      <c r="AA119" s="40"/>
      <c r="AB119" s="12"/>
    </row>
    <row r="120" spans="3:28" ht="15">
      <c r="C120" s="62"/>
      <c r="E120" s="63"/>
      <c r="V120" s="3"/>
      <c r="W120" s="38"/>
      <c r="X120" s="38"/>
      <c r="Y120" s="38"/>
      <c r="Z120" s="40"/>
      <c r="AA120" s="40"/>
      <c r="AB120" s="12"/>
    </row>
    <row r="121" spans="1:28" ht="15">
      <c r="A121" s="35" t="s">
        <v>59</v>
      </c>
      <c r="B121" s="11"/>
      <c r="C121" s="61"/>
      <c r="D121" s="17"/>
      <c r="E121" s="18"/>
      <c r="F121" s="19"/>
      <c r="G121" s="20"/>
      <c r="H121" s="12"/>
      <c r="I121" s="13"/>
      <c r="J121" s="9"/>
      <c r="K121" s="16"/>
      <c r="L121" s="16"/>
      <c r="M121" s="18"/>
      <c r="V121" s="3"/>
      <c r="W121" s="38"/>
      <c r="X121" s="38"/>
      <c r="Y121" s="38"/>
      <c r="Z121" s="40"/>
      <c r="AA121" s="40"/>
      <c r="AB121" s="12"/>
    </row>
    <row r="122" spans="1:28" ht="15">
      <c r="A122" s="7" t="s">
        <v>53</v>
      </c>
      <c r="B122" s="11">
        <v>25.859748803827745</v>
      </c>
      <c r="C122" s="61">
        <v>1.3177469188079216</v>
      </c>
      <c r="D122" s="11" t="s">
        <v>0</v>
      </c>
      <c r="E122" s="18">
        <v>1.3177469188079216</v>
      </c>
      <c r="F122" s="19"/>
      <c r="G122" s="20">
        <v>0.9126630810403478</v>
      </c>
      <c r="H122" s="11" t="s">
        <v>0</v>
      </c>
      <c r="I122" s="13">
        <v>0.17052711790909966</v>
      </c>
      <c r="J122" s="9"/>
      <c r="K122" s="16"/>
      <c r="L122" s="11"/>
      <c r="M122" s="18"/>
      <c r="V122" s="3"/>
      <c r="W122" s="38"/>
      <c r="X122" s="38"/>
      <c r="Y122" s="38"/>
      <c r="Z122" s="40"/>
      <c r="AA122" s="40"/>
      <c r="AB122" s="12"/>
    </row>
    <row r="123" spans="1:28" ht="15">
      <c r="A123" s="7" t="s">
        <v>54</v>
      </c>
      <c r="B123" s="11">
        <v>23.50689737660473</v>
      </c>
      <c r="C123" s="61">
        <v>4.032691744747593</v>
      </c>
      <c r="D123" s="11" t="s">
        <v>0</v>
      </c>
      <c r="E123" s="18">
        <v>1.3971979071317504</v>
      </c>
      <c r="F123" s="19"/>
      <c r="G123" s="20">
        <v>0.47026939924040284</v>
      </c>
      <c r="H123" s="11" t="s">
        <v>0</v>
      </c>
      <c r="I123" s="13">
        <v>0.2133269524509518</v>
      </c>
      <c r="J123" s="9"/>
      <c r="K123" s="16"/>
      <c r="L123" s="11"/>
      <c r="M123" s="18"/>
      <c r="V123" s="3"/>
      <c r="W123" s="38"/>
      <c r="X123" s="38"/>
      <c r="Y123" s="38"/>
      <c r="Z123" s="40"/>
      <c r="AA123" s="40"/>
      <c r="AB123" s="12"/>
    </row>
    <row r="124" spans="1:28" ht="15">
      <c r="A124" s="7" t="s">
        <v>55</v>
      </c>
      <c r="B124" s="11">
        <v>22.151718237558814</v>
      </c>
      <c r="C124" s="61">
        <v>6.874764870691039</v>
      </c>
      <c r="D124" s="11" t="s">
        <v>0</v>
      </c>
      <c r="E124" s="18">
        <v>1.4448752188116947</v>
      </c>
      <c r="F124" s="19"/>
      <c r="G124" s="20">
        <v>0.24255941931276298</v>
      </c>
      <c r="H124" s="11" t="s">
        <v>0</v>
      </c>
      <c r="I124" s="13">
        <v>0.16450327628954506</v>
      </c>
      <c r="J124" s="9"/>
      <c r="K124" s="16"/>
      <c r="L124" s="11"/>
      <c r="M124" s="18"/>
      <c r="V124" s="3"/>
      <c r="W124" s="38"/>
      <c r="X124" s="38"/>
      <c r="Y124" s="38"/>
      <c r="Z124" s="40"/>
      <c r="AA124" s="40"/>
      <c r="AB124" s="12"/>
    </row>
    <row r="125" spans="1:28" ht="15">
      <c r="A125" s="7" t="s">
        <v>56</v>
      </c>
      <c r="B125" s="11">
        <v>20.45985401459854</v>
      </c>
      <c r="C125" s="61">
        <v>9.826125158905267</v>
      </c>
      <c r="D125" s="11" t="s">
        <v>0</v>
      </c>
      <c r="E125" s="18">
        <v>1.5064850694025325</v>
      </c>
      <c r="F125" s="19"/>
      <c r="G125" s="20">
        <v>0.47919770838402376</v>
      </c>
      <c r="H125" s="11" t="s">
        <v>0</v>
      </c>
      <c r="I125" s="13">
        <v>0.1454861224657654</v>
      </c>
      <c r="J125" s="9"/>
      <c r="K125" s="16"/>
      <c r="L125" s="11"/>
      <c r="M125" s="18"/>
      <c r="V125" s="3"/>
      <c r="W125" s="38"/>
      <c r="X125" s="38"/>
      <c r="Y125" s="38"/>
      <c r="Z125" s="40"/>
      <c r="AA125" s="40"/>
      <c r="AB125" s="12"/>
    </row>
    <row r="126" spans="1:28" ht="15">
      <c r="A126" s="7" t="s">
        <v>57</v>
      </c>
      <c r="B126" s="11">
        <v>19.143876337693225</v>
      </c>
      <c r="C126" s="61">
        <v>12.888701598595649</v>
      </c>
      <c r="D126" s="11" t="s">
        <v>0</v>
      </c>
      <c r="E126" s="18">
        <v>1.5560913702878512</v>
      </c>
      <c r="F126" s="19"/>
      <c r="G126" s="20">
        <v>0.20832369600773795</v>
      </c>
      <c r="H126" s="11" t="s">
        <v>0</v>
      </c>
      <c r="I126" s="13">
        <v>0.15604371525282384</v>
      </c>
      <c r="J126" s="9"/>
      <c r="K126" s="16"/>
      <c r="L126" s="11"/>
      <c r="M126" s="18"/>
      <c r="V126" s="3"/>
      <c r="W126" s="38"/>
      <c r="X126" s="38"/>
      <c r="Y126" s="38"/>
      <c r="Z126" s="40"/>
      <c r="AA126" s="40"/>
      <c r="AB126" s="12"/>
    </row>
    <row r="127" spans="1:28" ht="15">
      <c r="A127" s="7" t="s">
        <v>58</v>
      </c>
      <c r="B127" s="11">
        <v>22.219750889679716</v>
      </c>
      <c r="C127" s="61">
        <v>15.88723993907318</v>
      </c>
      <c r="D127" s="11" t="s">
        <v>0</v>
      </c>
      <c r="E127" s="18">
        <v>1.4424469701896783</v>
      </c>
      <c r="F127" s="19"/>
      <c r="G127" s="20">
        <v>1.1171750958809614</v>
      </c>
      <c r="H127" s="11" t="s">
        <v>0</v>
      </c>
      <c r="I127" s="13">
        <v>0.1660503441854786</v>
      </c>
      <c r="J127" s="9"/>
      <c r="K127" s="16"/>
      <c r="L127" s="11"/>
      <c r="M127" s="18"/>
      <c r="V127" s="3"/>
      <c r="W127" s="38"/>
      <c r="X127" s="38"/>
      <c r="Y127" s="38"/>
      <c r="Z127" s="40"/>
      <c r="AA127" s="40"/>
      <c r="AB127" s="12"/>
    </row>
    <row r="128" spans="1:28" ht="15">
      <c r="A128" s="7"/>
      <c r="B128" s="11"/>
      <c r="C128" s="61"/>
      <c r="D128" s="17"/>
      <c r="E128" s="18"/>
      <c r="F128" s="19"/>
      <c r="G128" s="20"/>
      <c r="H128" s="11"/>
      <c r="I128" s="13"/>
      <c r="J128" s="9"/>
      <c r="K128" s="16"/>
      <c r="L128" s="11"/>
      <c r="M128" s="18"/>
      <c r="V128" s="3"/>
      <c r="W128" s="38"/>
      <c r="X128" s="38"/>
      <c r="Y128" s="38"/>
      <c r="Z128" s="40"/>
      <c r="AA128" s="40"/>
      <c r="AB128" s="12"/>
    </row>
    <row r="129" spans="1:28" ht="15">
      <c r="A129" s="35" t="s">
        <v>60</v>
      </c>
      <c r="B129" s="11"/>
      <c r="C129" s="61"/>
      <c r="D129" s="17"/>
      <c r="E129" s="18"/>
      <c r="F129" s="19"/>
      <c r="G129" s="20"/>
      <c r="H129" s="12"/>
      <c r="I129" s="13"/>
      <c r="J129" s="9"/>
      <c r="K129" s="16"/>
      <c r="L129" s="16"/>
      <c r="M129" s="18"/>
      <c r="V129" s="3"/>
      <c r="W129" s="38"/>
      <c r="X129" s="38"/>
      <c r="Y129" s="38"/>
      <c r="Z129" s="40"/>
      <c r="AA129" s="40"/>
      <c r="AB129" s="12"/>
    </row>
    <row r="130" spans="1:28" ht="15">
      <c r="A130" s="7" t="s">
        <v>53</v>
      </c>
      <c r="B130" s="11">
        <v>41.360851338277975</v>
      </c>
      <c r="C130" s="61">
        <v>0.881010124503636</v>
      </c>
      <c r="D130" s="11" t="s">
        <v>0</v>
      </c>
      <c r="E130" s="18">
        <v>0.881010124503636</v>
      </c>
      <c r="F130" s="19">
        <f>2005.967-C130/0.108</f>
        <v>1997.8094988471887</v>
      </c>
      <c r="G130" s="20">
        <v>4.063358478312957</v>
      </c>
      <c r="H130" s="11" t="s">
        <v>0</v>
      </c>
      <c r="I130" s="13">
        <v>0.23581951475134477</v>
      </c>
      <c r="J130" s="9"/>
      <c r="K130" s="16"/>
      <c r="L130" s="11"/>
      <c r="M130" s="18"/>
      <c r="V130" s="3"/>
      <c r="W130" s="38"/>
      <c r="X130" s="38"/>
      <c r="Y130" s="38"/>
      <c r="Z130" s="40"/>
      <c r="AA130" s="40"/>
      <c r="AB130" s="12"/>
    </row>
    <row r="131" spans="1:28" ht="15">
      <c r="A131" s="7" t="s">
        <v>54</v>
      </c>
      <c r="B131" s="11">
        <v>34.561390477605286</v>
      </c>
      <c r="C131" s="61">
        <v>2.8180952232738528</v>
      </c>
      <c r="D131" s="11" t="s">
        <v>0</v>
      </c>
      <c r="E131" s="18">
        <v>1.0560749742665807</v>
      </c>
      <c r="F131" s="19">
        <f>2005.967-C131/0.108</f>
        <v>1979.8735257104274</v>
      </c>
      <c r="G131" s="20">
        <v>2.633213919694605</v>
      </c>
      <c r="H131" s="11" t="s">
        <v>0</v>
      </c>
      <c r="I131" s="13">
        <v>0.23514106894574358</v>
      </c>
      <c r="J131" s="9"/>
      <c r="K131" s="16"/>
      <c r="L131" s="11"/>
      <c r="M131" s="18"/>
      <c r="V131" s="3"/>
      <c r="W131" s="38"/>
      <c r="X131" s="38"/>
      <c r="Y131" s="38"/>
      <c r="Z131" s="40"/>
      <c r="AA131" s="40"/>
      <c r="AB131" s="12"/>
    </row>
    <row r="132" spans="1:28" ht="15">
      <c r="A132" s="7" t="s">
        <v>55</v>
      </c>
      <c r="B132" s="11">
        <v>28.02358012170385</v>
      </c>
      <c r="C132" s="61">
        <v>5.122343169934663</v>
      </c>
      <c r="D132" s="11" t="s">
        <v>0</v>
      </c>
      <c r="E132" s="18">
        <v>1.2481729723942292</v>
      </c>
      <c r="F132" s="19">
        <f>2005.967-C132/0.108</f>
        <v>1958.537896574679</v>
      </c>
      <c r="G132" s="20">
        <v>1.202065802644739</v>
      </c>
      <c r="H132" s="11" t="s">
        <v>0</v>
      </c>
      <c r="I132" s="13">
        <v>0.2096735197393236</v>
      </c>
      <c r="J132" s="9"/>
      <c r="K132" s="16"/>
      <c r="L132" s="11"/>
      <c r="M132" s="18"/>
      <c r="V132" s="3"/>
      <c r="W132" s="38"/>
      <c r="X132" s="38"/>
      <c r="Y132" s="38"/>
      <c r="Z132" s="40"/>
      <c r="AA132" s="40"/>
      <c r="AB132" s="12"/>
    </row>
    <row r="133" spans="1:28" ht="15">
      <c r="A133" s="7" t="s">
        <v>56</v>
      </c>
      <c r="B133" s="11">
        <v>24.925816023738868</v>
      </c>
      <c r="C133" s="61">
        <v>7.719310214050864</v>
      </c>
      <c r="D133" s="11" t="s">
        <v>0</v>
      </c>
      <c r="E133" s="18">
        <v>1.3487940717219726</v>
      </c>
      <c r="F133" s="19">
        <f>2005.967-C133/0.108</f>
        <v>1934.4919054254551</v>
      </c>
      <c r="G133" s="20">
        <v>0.5974927075675277</v>
      </c>
      <c r="H133" s="11" t="s">
        <v>0</v>
      </c>
      <c r="I133" s="13">
        <v>0.16100290702153766</v>
      </c>
      <c r="J133" s="9"/>
      <c r="K133" s="16"/>
      <c r="L133" s="11"/>
      <c r="M133" s="18"/>
      <c r="V133" s="3"/>
      <c r="W133" s="38"/>
      <c r="X133" s="38"/>
      <c r="Y133" s="38"/>
      <c r="Z133" s="40"/>
      <c r="AA133" s="40"/>
      <c r="AB133" s="12"/>
    </row>
    <row r="134" spans="1:28" ht="15">
      <c r="A134" s="14"/>
      <c r="B134" s="11"/>
      <c r="C134" s="61"/>
      <c r="D134" s="11"/>
      <c r="E134" s="18"/>
      <c r="F134" s="19"/>
      <c r="G134" s="20"/>
      <c r="H134" s="11"/>
      <c r="I134" s="13"/>
      <c r="J134" s="9"/>
      <c r="K134" s="16"/>
      <c r="L134" s="11"/>
      <c r="M134" s="18"/>
      <c r="V134" s="3"/>
      <c r="W134" s="38"/>
      <c r="X134" s="38"/>
      <c r="Y134" s="38"/>
      <c r="Z134" s="40"/>
      <c r="AA134" s="40"/>
      <c r="AB134" s="12"/>
    </row>
    <row r="135" spans="1:28" ht="15">
      <c r="A135" s="35" t="s">
        <v>61</v>
      </c>
      <c r="B135" s="11"/>
      <c r="C135" s="61"/>
      <c r="D135" s="17"/>
      <c r="E135" s="18"/>
      <c r="F135" s="19"/>
      <c r="G135" s="20"/>
      <c r="H135" s="12"/>
      <c r="I135" s="13"/>
      <c r="J135" s="9"/>
      <c r="K135" s="16"/>
      <c r="L135" s="11"/>
      <c r="M135" s="18"/>
      <c r="V135" s="3"/>
      <c r="W135" s="38"/>
      <c r="X135" s="38"/>
      <c r="Y135" s="38"/>
      <c r="Z135" s="40"/>
      <c r="AA135" s="40"/>
      <c r="AB135" s="12"/>
    </row>
    <row r="136" spans="1:28" ht="15">
      <c r="A136" s="9" t="s">
        <v>32</v>
      </c>
      <c r="B136" s="11">
        <v>42.881471389645775</v>
      </c>
      <c r="C136" s="61">
        <v>0.844838973723581</v>
      </c>
      <c r="D136" s="17" t="s">
        <v>0</v>
      </c>
      <c r="E136" s="18">
        <v>0.844838973723581</v>
      </c>
      <c r="F136" s="19">
        <f>2005.967-C136/0.138</f>
        <v>1999.8449784512784</v>
      </c>
      <c r="G136" s="20">
        <v>29.61853812679273</v>
      </c>
      <c r="H136" s="11" t="s">
        <v>0</v>
      </c>
      <c r="I136" s="13">
        <v>0.35118784924980617</v>
      </c>
      <c r="J136" s="9"/>
      <c r="K136" s="16"/>
      <c r="L136" s="11"/>
      <c r="M136" s="18"/>
      <c r="V136" s="3"/>
      <c r="W136" s="38"/>
      <c r="X136" s="38"/>
      <c r="Y136" s="38"/>
      <c r="Z136" s="40"/>
      <c r="AA136" s="40"/>
      <c r="AB136" s="12"/>
    </row>
    <row r="137" spans="1:28" ht="15">
      <c r="A137" s="66" t="s">
        <v>33</v>
      </c>
      <c r="B137" s="11">
        <v>39.20154323576282</v>
      </c>
      <c r="C137" s="61">
        <v>2.6238412170365697</v>
      </c>
      <c r="D137" s="17" t="s">
        <v>0</v>
      </c>
      <c r="E137" s="18">
        <v>0.9341632695894075</v>
      </c>
      <c r="F137" s="19">
        <f aca="true" t="shared" si="3" ref="F137:F143">2005.967-C137/0.138</f>
        <v>1986.953657847561</v>
      </c>
      <c r="G137" s="20">
        <v>14.193358533588672</v>
      </c>
      <c r="H137" s="11" t="s">
        <v>0</v>
      </c>
      <c r="I137" s="13">
        <v>0.4546258918721741</v>
      </c>
      <c r="J137" s="9"/>
      <c r="K137" s="16"/>
      <c r="L137" s="11"/>
      <c r="M137" s="18"/>
      <c r="V137" s="3"/>
      <c r="W137" s="38"/>
      <c r="X137" s="38"/>
      <c r="Y137" s="38"/>
      <c r="Z137" s="40"/>
      <c r="AA137" s="40"/>
      <c r="AB137" s="12"/>
    </row>
    <row r="138" spans="1:28" ht="15">
      <c r="A138" s="66" t="s">
        <v>34</v>
      </c>
      <c r="B138" s="11">
        <v>38.17094157174465</v>
      </c>
      <c r="C138" s="61">
        <v>4.518310553419297</v>
      </c>
      <c r="D138" s="17" t="s">
        <v>0</v>
      </c>
      <c r="E138" s="18">
        <v>0.9603060667933194</v>
      </c>
      <c r="F138" s="19">
        <f t="shared" si="3"/>
        <v>1973.2256191781212</v>
      </c>
      <c r="G138" s="20">
        <v>9.101922741121276</v>
      </c>
      <c r="H138" s="11" t="s">
        <v>0</v>
      </c>
      <c r="I138" s="13">
        <v>0.2731589233725678</v>
      </c>
      <c r="J138" s="9"/>
      <c r="K138" s="16"/>
      <c r="L138" s="11"/>
      <c r="M138" s="18"/>
      <c r="V138" s="3"/>
      <c r="W138" s="38"/>
      <c r="X138" s="38"/>
      <c r="Y138" s="38"/>
      <c r="Z138" s="40"/>
      <c r="AA138" s="40"/>
      <c r="AB138" s="12"/>
    </row>
    <row r="139" spans="1:28" ht="15">
      <c r="A139" s="66" t="s">
        <v>35</v>
      </c>
      <c r="B139" s="11">
        <v>37.19205055408004</v>
      </c>
      <c r="C139" s="61">
        <v>6.464235322196062</v>
      </c>
      <c r="D139" s="17" t="s">
        <v>0</v>
      </c>
      <c r="E139" s="18">
        <v>0.985618701983446</v>
      </c>
      <c r="F139" s="19">
        <f t="shared" si="3"/>
        <v>1959.1247150565505</v>
      </c>
      <c r="G139" s="20">
        <v>4.938008005452247</v>
      </c>
      <c r="H139" s="11" t="s">
        <v>0</v>
      </c>
      <c r="I139" s="13">
        <v>0.2709877828306946</v>
      </c>
      <c r="J139" s="9"/>
      <c r="K139" s="16"/>
      <c r="L139" s="11"/>
      <c r="M139" s="18"/>
      <c r="V139" s="3"/>
      <c r="W139" s="38"/>
      <c r="X139" s="38"/>
      <c r="Y139" s="38"/>
      <c r="Z139" s="40"/>
      <c r="AA139" s="40"/>
      <c r="AB139" s="12"/>
    </row>
    <row r="140" spans="1:28" ht="15">
      <c r="A140" s="66" t="s">
        <v>36</v>
      </c>
      <c r="B140" s="11">
        <v>38.19689629690451</v>
      </c>
      <c r="C140" s="61">
        <v>8.409495387252738</v>
      </c>
      <c r="D140" s="17" t="s">
        <v>0</v>
      </c>
      <c r="E140" s="18">
        <v>0.9596413630732301</v>
      </c>
      <c r="F140" s="19">
        <f t="shared" si="3"/>
        <v>1945.0286276286035</v>
      </c>
      <c r="G140" s="20">
        <v>4.178718337918838</v>
      </c>
      <c r="H140" s="11" t="s">
        <v>0</v>
      </c>
      <c r="I140" s="13">
        <v>0.2744746615157426</v>
      </c>
      <c r="J140" s="9"/>
      <c r="K140" s="16"/>
      <c r="L140" s="11"/>
      <c r="M140" s="18"/>
      <c r="V140" s="3"/>
      <c r="W140" s="38"/>
      <c r="X140" s="38"/>
      <c r="Y140" s="38"/>
      <c r="Z140" s="40"/>
      <c r="AA140" s="40"/>
      <c r="AB140" s="12"/>
    </row>
    <row r="141" spans="1:28" ht="15">
      <c r="A141" s="14" t="s">
        <v>9</v>
      </c>
      <c r="B141" s="11">
        <v>35.932944606414</v>
      </c>
      <c r="C141" s="61">
        <v>10.388025890800089</v>
      </c>
      <c r="D141" s="17" t="s">
        <v>0</v>
      </c>
      <c r="E141" s="18">
        <v>1.0188891404741216</v>
      </c>
      <c r="F141" s="19">
        <f t="shared" si="3"/>
        <v>1930.6914500666662</v>
      </c>
      <c r="G141" s="20">
        <v>2.527505539004839</v>
      </c>
      <c r="H141" s="11" t="s">
        <v>0</v>
      </c>
      <c r="I141" s="13">
        <v>0.24950956609752314</v>
      </c>
      <c r="J141" s="9"/>
      <c r="K141" s="16"/>
      <c r="L141" s="11"/>
      <c r="M141" s="18"/>
      <c r="V141" s="3"/>
      <c r="W141" s="38"/>
      <c r="X141" s="38"/>
      <c r="Y141" s="38"/>
      <c r="Z141" s="40"/>
      <c r="AA141" s="40"/>
      <c r="AB141" s="12"/>
    </row>
    <row r="142" spans="1:28" ht="15">
      <c r="A142" s="14" t="s">
        <v>10</v>
      </c>
      <c r="B142" s="11">
        <v>37.68848384424193</v>
      </c>
      <c r="C142" s="61">
        <v>12.379637236333362</v>
      </c>
      <c r="D142" s="17" t="s">
        <v>0</v>
      </c>
      <c r="E142" s="18">
        <v>0.9727222050591521</v>
      </c>
      <c r="F142" s="19">
        <f t="shared" si="3"/>
        <v>1916.2594837946858</v>
      </c>
      <c r="G142" s="20">
        <v>1.9409370821468679</v>
      </c>
      <c r="H142" s="11" t="s">
        <v>0</v>
      </c>
      <c r="I142" s="13">
        <v>0.31150195826284005</v>
      </c>
      <c r="J142" s="9"/>
      <c r="K142" s="16"/>
      <c r="L142" s="11"/>
      <c r="M142" s="18"/>
      <c r="V142" s="3"/>
      <c r="W142" s="38"/>
      <c r="X142" s="38"/>
      <c r="Y142" s="38"/>
      <c r="Z142" s="40"/>
      <c r="AA142" s="40"/>
      <c r="AB142" s="12"/>
    </row>
    <row r="143" spans="1:28" ht="15">
      <c r="A143" s="14" t="s">
        <v>11</v>
      </c>
      <c r="B143" s="11">
        <v>37.66951714606547</v>
      </c>
      <c r="C143" s="61">
        <v>14.325572109141387</v>
      </c>
      <c r="D143" s="17" t="s">
        <v>0</v>
      </c>
      <c r="E143" s="18">
        <v>0.973212667748872</v>
      </c>
      <c r="F143" s="19">
        <f t="shared" si="3"/>
        <v>1902.1585064554972</v>
      </c>
      <c r="G143" s="20">
        <v>1.2750598637638868</v>
      </c>
      <c r="H143" s="11" t="s">
        <v>0</v>
      </c>
      <c r="I143" s="13">
        <v>0.23533980000981938</v>
      </c>
      <c r="J143" s="9"/>
      <c r="K143" s="16"/>
      <c r="L143" s="11"/>
      <c r="M143" s="18"/>
      <c r="V143" s="3"/>
      <c r="W143" s="38"/>
      <c r="X143" s="38"/>
      <c r="Y143" s="38"/>
      <c r="Z143" s="40"/>
      <c r="AA143" s="40"/>
      <c r="AB143" s="12"/>
    </row>
    <row r="144" spans="1:28" ht="15">
      <c r="A144" s="14" t="s">
        <v>12</v>
      </c>
      <c r="B144" s="11">
        <v>37.34081396384362</v>
      </c>
      <c r="C144" s="61">
        <v>16.28052590874497</v>
      </c>
      <c r="D144" s="17" t="s">
        <v>0</v>
      </c>
      <c r="E144" s="18">
        <v>0.9817411318547105</v>
      </c>
      <c r="F144" s="19"/>
      <c r="G144" s="20">
        <v>0.30993897627626343</v>
      </c>
      <c r="H144" s="11" t="s">
        <v>0</v>
      </c>
      <c r="I144" s="13">
        <v>0.23694352189816414</v>
      </c>
      <c r="J144" s="9"/>
      <c r="K144" s="16"/>
      <c r="L144" s="11"/>
      <c r="M144" s="18"/>
      <c r="V144" s="3"/>
      <c r="W144" s="38"/>
      <c r="X144" s="38"/>
      <c r="Y144" s="38"/>
      <c r="Z144" s="40"/>
      <c r="AA144" s="40"/>
      <c r="AB144" s="12"/>
    </row>
    <row r="145" spans="1:28" ht="15">
      <c r="A145" s="14" t="s">
        <v>13</v>
      </c>
      <c r="B145" s="11">
        <v>36.78880197612187</v>
      </c>
      <c r="C145" s="61">
        <v>18.258452771396687</v>
      </c>
      <c r="D145" s="17" t="s">
        <v>0</v>
      </c>
      <c r="E145" s="18">
        <v>0.9961857307970066</v>
      </c>
      <c r="F145" s="19"/>
      <c r="G145" s="20">
        <v>0.10679232036501389</v>
      </c>
      <c r="H145" s="11" t="s">
        <v>0</v>
      </c>
      <c r="I145" s="13">
        <v>0.1</v>
      </c>
      <c r="J145" s="9"/>
      <c r="K145" s="16"/>
      <c r="L145" s="11"/>
      <c r="M145" s="18"/>
      <c r="V145" s="3"/>
      <c r="W145" s="38"/>
      <c r="X145" s="38"/>
      <c r="Y145" s="38"/>
      <c r="Z145" s="40"/>
      <c r="AA145" s="40"/>
      <c r="AB145" s="12"/>
    </row>
    <row r="146" spans="1:28" ht="15">
      <c r="A146" s="59" t="s">
        <v>14</v>
      </c>
      <c r="B146" s="44">
        <v>36.66791744840525</v>
      </c>
      <c r="C146" s="64">
        <v>20.25400808703727</v>
      </c>
      <c r="D146" s="60" t="s">
        <v>0</v>
      </c>
      <c r="E146" s="48">
        <v>0.9993695848435779</v>
      </c>
      <c r="F146" s="45"/>
      <c r="G146" s="51">
        <v>0.20542695809084888</v>
      </c>
      <c r="H146" s="44" t="s">
        <v>0</v>
      </c>
      <c r="I146" s="46">
        <v>0.1826599554001793</v>
      </c>
      <c r="J146" s="43"/>
      <c r="K146" s="47"/>
      <c r="L146" s="44"/>
      <c r="M146" s="48"/>
      <c r="N146" s="49"/>
      <c r="V146" s="3"/>
      <c r="W146" s="38"/>
      <c r="X146" s="38"/>
      <c r="Y146" s="38"/>
      <c r="Z146" s="40"/>
      <c r="AA146" s="40"/>
      <c r="AB146" s="12"/>
    </row>
    <row r="147" spans="1:28" ht="15">
      <c r="A147" s="42" t="s">
        <v>26</v>
      </c>
      <c r="V147" s="3"/>
      <c r="W147" s="38"/>
      <c r="X147" s="38"/>
      <c r="Y147" s="38"/>
      <c r="Z147" s="40"/>
      <c r="AA147" s="40"/>
      <c r="AB147" s="12"/>
    </row>
    <row r="148" spans="1:28" ht="15">
      <c r="A148" s="52" t="s">
        <v>65</v>
      </c>
      <c r="V148" s="3"/>
      <c r="W148" s="38"/>
      <c r="X148" s="38"/>
      <c r="Y148" s="38"/>
      <c r="Z148" s="40"/>
      <c r="AA148" s="40"/>
      <c r="AB148" s="12"/>
    </row>
    <row r="149" spans="22:28" ht="15">
      <c r="V149" s="3"/>
      <c r="W149" s="38"/>
      <c r="X149" s="38"/>
      <c r="Y149" s="38"/>
      <c r="Z149" s="40"/>
      <c r="AA149" s="40"/>
      <c r="AB149" s="12"/>
    </row>
    <row r="150" spans="22:28" ht="15">
      <c r="V150" s="3"/>
      <c r="W150" s="38"/>
      <c r="X150" s="38"/>
      <c r="Y150" s="38"/>
      <c r="Z150" s="40"/>
      <c r="AA150" s="40"/>
      <c r="AB150" s="12"/>
    </row>
    <row r="151" spans="22:28" ht="15">
      <c r="V151" s="3"/>
      <c r="W151" s="38"/>
      <c r="X151" s="38"/>
      <c r="Y151" s="38"/>
      <c r="Z151" s="40"/>
      <c r="AA151" s="40"/>
      <c r="AB151" s="12"/>
    </row>
    <row r="152" spans="22:28" ht="15">
      <c r="V152" s="3"/>
      <c r="W152" s="38"/>
      <c r="X152" s="38"/>
      <c r="Y152" s="38"/>
      <c r="Z152" s="40"/>
      <c r="AA152" s="40"/>
      <c r="AB152" s="12"/>
    </row>
    <row r="153" spans="22:28" ht="15">
      <c r="V153" s="3"/>
      <c r="W153" s="38"/>
      <c r="X153" s="38"/>
      <c r="Y153" s="38"/>
      <c r="Z153" s="40"/>
      <c r="AA153" s="40"/>
      <c r="AB153" s="12"/>
    </row>
    <row r="154" spans="22:28" ht="15">
      <c r="V154" s="3"/>
      <c r="W154" s="38"/>
      <c r="X154" s="38"/>
      <c r="Y154" s="38"/>
      <c r="Z154" s="40"/>
      <c r="AA154" s="40"/>
      <c r="AB154" s="12"/>
    </row>
    <row r="155" spans="22:28" ht="15">
      <c r="V155" s="3"/>
      <c r="W155" s="38"/>
      <c r="X155" s="38"/>
      <c r="Y155" s="38"/>
      <c r="Z155" s="40"/>
      <c r="AA155" s="40"/>
      <c r="AB155" s="12"/>
    </row>
    <row r="156" spans="22:28" ht="15">
      <c r="V156" s="3"/>
      <c r="W156" s="38"/>
      <c r="X156" s="38"/>
      <c r="Y156" s="38"/>
      <c r="Z156" s="40"/>
      <c r="AA156" s="40"/>
      <c r="AB156" s="12"/>
    </row>
    <row r="157" spans="22:28" ht="15">
      <c r="V157" s="3"/>
      <c r="W157" s="38"/>
      <c r="X157" s="38"/>
      <c r="Y157" s="38"/>
      <c r="Z157" s="40"/>
      <c r="AA157" s="40"/>
      <c r="AB157" s="12"/>
    </row>
    <row r="158" spans="22:28" ht="15">
      <c r="V158" s="3"/>
      <c r="W158" s="38"/>
      <c r="X158" s="38"/>
      <c r="Y158" s="38"/>
      <c r="Z158" s="40"/>
      <c r="AA158" s="40"/>
      <c r="AB158" s="12"/>
    </row>
    <row r="159" spans="22:28" ht="15">
      <c r="V159" s="3"/>
      <c r="W159" s="38"/>
      <c r="X159" s="38"/>
      <c r="Y159" s="38"/>
      <c r="Z159" s="40"/>
      <c r="AA159" s="40"/>
      <c r="AB159" s="12"/>
    </row>
    <row r="160" spans="22:28" ht="15">
      <c r="V160" s="3"/>
      <c r="W160" s="38"/>
      <c r="X160" s="38"/>
      <c r="Y160" s="38"/>
      <c r="Z160" s="40"/>
      <c r="AA160" s="40"/>
      <c r="AB160" s="12"/>
    </row>
    <row r="161" spans="22:28" ht="15">
      <c r="V161" s="3"/>
      <c r="W161" s="38"/>
      <c r="X161" s="38"/>
      <c r="Y161" s="38"/>
      <c r="Z161" s="40"/>
      <c r="AA161" s="40"/>
      <c r="AB161" s="12"/>
    </row>
    <row r="162" spans="22:28" ht="15">
      <c r="V162" s="3"/>
      <c r="W162" s="38"/>
      <c r="X162" s="38"/>
      <c r="Y162" s="38"/>
      <c r="Z162" s="40"/>
      <c r="AA162" s="40"/>
      <c r="AB162" s="12"/>
    </row>
    <row r="163" spans="22:28" ht="15">
      <c r="V163" s="3"/>
      <c r="W163" s="38"/>
      <c r="X163" s="38"/>
      <c r="Y163" s="38"/>
      <c r="Z163" s="40"/>
      <c r="AA163" s="40"/>
      <c r="AB163" s="12"/>
    </row>
    <row r="164" spans="22:28" ht="15">
      <c r="V164" s="3"/>
      <c r="W164" s="38"/>
      <c r="X164" s="38"/>
      <c r="Y164" s="38"/>
      <c r="Z164" s="40"/>
      <c r="AA164" s="40"/>
      <c r="AB164" s="12"/>
    </row>
    <row r="165" spans="22:28" ht="15">
      <c r="V165" s="3"/>
      <c r="W165" s="38"/>
      <c r="X165" s="38"/>
      <c r="Y165" s="38"/>
      <c r="Z165" s="40"/>
      <c r="AA165" s="40"/>
      <c r="AB165" s="12"/>
    </row>
    <row r="166" spans="22:28" ht="15">
      <c r="V166" s="3"/>
      <c r="W166" s="38"/>
      <c r="X166" s="38"/>
      <c r="Y166" s="38"/>
      <c r="Z166" s="40"/>
      <c r="AA166" s="40"/>
      <c r="AB166" s="12"/>
    </row>
    <row r="167" spans="22:28" ht="15">
      <c r="V167" s="3"/>
      <c r="W167" s="38"/>
      <c r="X167" s="38"/>
      <c r="Y167" s="38"/>
      <c r="Z167" s="40"/>
      <c r="AA167" s="40"/>
      <c r="AB167" s="12"/>
    </row>
    <row r="168" spans="22:28" ht="15">
      <c r="V168" s="3"/>
      <c r="W168" s="38"/>
      <c r="X168" s="38"/>
      <c r="Y168" s="38"/>
      <c r="Z168" s="40"/>
      <c r="AA168" s="40"/>
      <c r="AB168" s="12"/>
    </row>
    <row r="169" spans="22:28" ht="15">
      <c r="V169" s="3"/>
      <c r="W169" s="38"/>
      <c r="X169" s="38"/>
      <c r="Y169" s="38"/>
      <c r="Z169" s="40"/>
      <c r="AA169" s="40"/>
      <c r="AB169" s="12"/>
    </row>
    <row r="170" spans="22:28" ht="15">
      <c r="V170" s="3"/>
      <c r="W170" s="38"/>
      <c r="X170" s="38"/>
      <c r="Y170" s="39"/>
      <c r="Z170" s="1"/>
      <c r="AA170" s="39"/>
      <c r="AB170" s="12"/>
    </row>
    <row r="171" spans="22:28" ht="15">
      <c r="V171" s="3"/>
      <c r="W171" s="38"/>
      <c r="X171" s="38"/>
      <c r="Y171" s="39"/>
      <c r="Z171" s="1"/>
      <c r="AA171" s="39"/>
      <c r="AB171" s="12"/>
    </row>
    <row r="172" spans="22:28" ht="15">
      <c r="V172" s="3"/>
      <c r="W172" s="38"/>
      <c r="X172" s="38"/>
      <c r="Y172" s="39"/>
      <c r="Z172" s="1"/>
      <c r="AA172" s="39"/>
      <c r="AB172" s="12"/>
    </row>
    <row r="173" spans="22:28" ht="15">
      <c r="V173" s="3"/>
      <c r="W173" s="38"/>
      <c r="X173" s="38"/>
      <c r="Y173" s="39"/>
      <c r="Z173" s="1"/>
      <c r="AA173" s="39"/>
      <c r="AB173" s="12"/>
    </row>
    <row r="174" spans="22:24" ht="15">
      <c r="V174" s="3"/>
      <c r="W174" s="38"/>
      <c r="X174" s="38"/>
    </row>
    <row r="175" spans="22:24" ht="15">
      <c r="V175" s="3"/>
      <c r="W175" s="38"/>
      <c r="X175" s="38"/>
    </row>
    <row r="176" spans="22:24" ht="15">
      <c r="V176" s="3"/>
      <c r="W176" s="38"/>
      <c r="X176" s="38"/>
    </row>
    <row r="177" spans="22:24" ht="15">
      <c r="V177" s="3"/>
      <c r="W177" s="38"/>
      <c r="X177" s="38"/>
    </row>
    <row r="178" spans="22:24" ht="15">
      <c r="V178" s="3"/>
      <c r="W178" s="38"/>
      <c r="X178" s="38"/>
    </row>
    <row r="179" spans="22:27" ht="15">
      <c r="V179" s="3"/>
      <c r="W179" s="38"/>
      <c r="X179" s="38"/>
      <c r="Y179" s="38"/>
      <c r="Z179" s="40"/>
      <c r="AA179" s="40"/>
    </row>
    <row r="180" spans="22:27" ht="15">
      <c r="V180" s="3"/>
      <c r="W180" s="38"/>
      <c r="X180" s="38"/>
      <c r="Y180" s="38"/>
      <c r="Z180" s="40"/>
      <c r="AA180" s="40"/>
    </row>
    <row r="181" spans="22:27" ht="15">
      <c r="V181" s="3"/>
      <c r="W181" s="38"/>
      <c r="X181" s="38"/>
      <c r="Y181" s="38"/>
      <c r="Z181" s="40"/>
      <c r="AA181" s="40"/>
    </row>
    <row r="182" spans="22:27" ht="15">
      <c r="V182" s="3"/>
      <c r="W182" s="38"/>
      <c r="X182" s="38"/>
      <c r="Y182" s="38"/>
      <c r="Z182" s="40"/>
      <c r="AA182" s="40"/>
    </row>
    <row r="183" spans="22:27" ht="15">
      <c r="V183" s="3"/>
      <c r="W183" s="38"/>
      <c r="X183" s="38"/>
      <c r="Y183" s="38"/>
      <c r="Z183" s="40"/>
      <c r="AA183" s="40"/>
    </row>
    <row r="184" spans="22:27" ht="15">
      <c r="V184" s="1"/>
      <c r="W184" s="37"/>
      <c r="X184" s="1"/>
      <c r="Y184" s="38"/>
      <c r="Z184" s="40"/>
      <c r="AA184" s="40"/>
    </row>
    <row r="185" spans="25:27" ht="15">
      <c r="Y185" s="38"/>
      <c r="Z185" s="40"/>
      <c r="AA185" s="40"/>
    </row>
    <row r="186" spans="25:27" ht="15">
      <c r="Y186" s="38"/>
      <c r="Z186" s="40"/>
      <c r="AA186" s="40"/>
    </row>
    <row r="187" spans="25:27" ht="15">
      <c r="Y187" s="38"/>
      <c r="Z187" s="40"/>
      <c r="AA187" s="40"/>
    </row>
    <row r="188" spans="25:27" ht="15">
      <c r="Y188" s="38"/>
      <c r="Z188" s="40"/>
      <c r="AA188" s="40"/>
    </row>
    <row r="189" spans="25:27" ht="15">
      <c r="Y189" s="38"/>
      <c r="Z189" s="40"/>
      <c r="AA189" s="40"/>
    </row>
    <row r="190" spans="25:27" ht="15">
      <c r="Y190" s="38"/>
      <c r="Z190" s="40"/>
      <c r="AA190" s="40"/>
    </row>
    <row r="191" spans="25:27" ht="15">
      <c r="Y191" s="38"/>
      <c r="Z191" s="40"/>
      <c r="AA191" s="40"/>
    </row>
    <row r="192" spans="25:27" ht="15">
      <c r="Y192" s="38"/>
      <c r="Z192" s="40"/>
      <c r="AA192" s="40"/>
    </row>
    <row r="193" spans="25:27" ht="15">
      <c r="Y193" s="38"/>
      <c r="Z193" s="40"/>
      <c r="AA193" s="40"/>
    </row>
    <row r="194" spans="25:27" ht="15">
      <c r="Y194" s="38"/>
      <c r="Z194" s="40"/>
      <c r="AA194" s="40"/>
    </row>
    <row r="195" spans="19:27" ht="15">
      <c r="S195" s="53"/>
      <c r="Y195" s="38"/>
      <c r="Z195" s="40"/>
      <c r="AA195" s="40"/>
    </row>
    <row r="196" spans="25:27" ht="15">
      <c r="Y196" s="38"/>
      <c r="Z196" s="40"/>
      <c r="AA196" s="40"/>
    </row>
    <row r="197" spans="25:27" ht="15">
      <c r="Y197" s="38"/>
      <c r="Z197" s="40"/>
      <c r="AA197" s="40"/>
    </row>
    <row r="198" spans="20:27" ht="15">
      <c r="T198" s="53"/>
      <c r="Y198" s="38"/>
      <c r="Z198" s="40"/>
      <c r="AA198" s="40"/>
    </row>
    <row r="199" spans="25:27" ht="15">
      <c r="Y199" s="38"/>
      <c r="Z199" s="40"/>
      <c r="AA199" s="40"/>
    </row>
    <row r="200" spans="25:27" ht="15">
      <c r="Y200" s="38"/>
      <c r="Z200" s="40"/>
      <c r="AA200" s="40"/>
    </row>
    <row r="201" spans="25:27" ht="15">
      <c r="Y201" s="38"/>
      <c r="Z201" s="40"/>
      <c r="AA201" s="40"/>
    </row>
    <row r="202" spans="25:27" ht="15">
      <c r="Y202" s="38"/>
      <c r="Z202" s="40"/>
      <c r="AA202" s="40"/>
    </row>
    <row r="203" spans="21:27" ht="15">
      <c r="U203" s="53"/>
      <c r="Y203" s="38"/>
      <c r="Z203" s="40"/>
      <c r="AA203" s="40"/>
    </row>
    <row r="204" spans="21:27" ht="15">
      <c r="U204" s="53"/>
      <c r="Y204" s="38"/>
      <c r="Z204" s="40"/>
      <c r="AA204" s="40"/>
    </row>
    <row r="205" spans="25:27" ht="15">
      <c r="Y205" s="38"/>
      <c r="Z205" s="40"/>
      <c r="AA205" s="40"/>
    </row>
    <row r="206" spans="25:27" ht="15">
      <c r="Y206" s="38"/>
      <c r="Z206" s="40"/>
      <c r="AA206" s="40"/>
    </row>
    <row r="207" spans="25:27" ht="15">
      <c r="Y207" s="38"/>
      <c r="Z207" s="40"/>
      <c r="AA207" s="40"/>
    </row>
    <row r="208" spans="25:27" ht="15">
      <c r="Y208" s="38"/>
      <c r="Z208" s="40"/>
      <c r="AA208" s="40"/>
    </row>
    <row r="209" spans="25:27" ht="15">
      <c r="Y209" s="38"/>
      <c r="Z209" s="40"/>
      <c r="AA209" s="40"/>
    </row>
    <row r="210" spans="25:27" ht="15">
      <c r="Y210" s="38"/>
      <c r="Z210" s="40"/>
      <c r="AA210" s="40"/>
    </row>
    <row r="211" spans="25:27" ht="15">
      <c r="Y211" s="38"/>
      <c r="Z211" s="40"/>
      <c r="AA211" s="40"/>
    </row>
    <row r="212" spans="25:27" ht="15">
      <c r="Y212" s="38"/>
      <c r="Z212" s="40"/>
      <c r="AA212" s="40"/>
    </row>
    <row r="213" spans="25:27" ht="15">
      <c r="Y213" s="38"/>
      <c r="Z213" s="40"/>
      <c r="AA213" s="40"/>
    </row>
    <row r="214" spans="25:27" ht="15">
      <c r="Y214" s="38"/>
      <c r="Z214" s="40"/>
      <c r="AA214" s="40"/>
    </row>
    <row r="215" spans="25:27" ht="15">
      <c r="Y215" s="38"/>
      <c r="Z215" s="40"/>
      <c r="AA215" s="40"/>
    </row>
    <row r="216" spans="25:27" ht="15">
      <c r="Y216" s="38"/>
      <c r="Z216" s="40"/>
      <c r="AA216" s="40"/>
    </row>
    <row r="217" spans="25:27" ht="15">
      <c r="Y217" s="38"/>
      <c r="Z217" s="40"/>
      <c r="AA217" s="40"/>
    </row>
    <row r="218" spans="25:27" ht="15">
      <c r="Y218" s="38"/>
      <c r="Z218" s="40"/>
      <c r="AA218" s="40"/>
    </row>
    <row r="219" spans="25:27" ht="15">
      <c r="Y219" s="38"/>
      <c r="Z219" s="40"/>
      <c r="AA219" s="40"/>
    </row>
    <row r="220" spans="25:27" ht="15">
      <c r="Y220" s="38"/>
      <c r="Z220" s="40"/>
      <c r="AA220" s="40"/>
    </row>
    <row r="221" spans="25:27" ht="15">
      <c r="Y221" s="38"/>
      <c r="Z221" s="40"/>
      <c r="AA221" s="40"/>
    </row>
    <row r="222" spans="25:27" ht="15">
      <c r="Y222" s="38"/>
      <c r="Z222" s="40"/>
      <c r="AA222" s="40"/>
    </row>
    <row r="223" spans="25:27" ht="15">
      <c r="Y223" s="38"/>
      <c r="Z223" s="40"/>
      <c r="AA223" s="40"/>
    </row>
    <row r="224" spans="25:27" ht="15">
      <c r="Y224" s="38"/>
      <c r="Z224" s="40"/>
      <c r="AA224" s="40"/>
    </row>
    <row r="225" spans="25:27" ht="15">
      <c r="Y225" s="38"/>
      <c r="Z225" s="40"/>
      <c r="AA225" s="40"/>
    </row>
    <row r="226" spans="25:27" ht="15">
      <c r="Y226" s="38"/>
      <c r="Z226" s="40"/>
      <c r="AA226" s="40"/>
    </row>
    <row r="227" spans="25:27" ht="15">
      <c r="Y227" s="38"/>
      <c r="Z227" s="40"/>
      <c r="AA227" s="40"/>
    </row>
    <row r="228" spans="25:27" ht="15">
      <c r="Y228" s="38"/>
      <c r="Z228" s="40"/>
      <c r="AA228" s="40"/>
    </row>
    <row r="229" spans="25:27" ht="15">
      <c r="Y229" s="38"/>
      <c r="Z229" s="40"/>
      <c r="AA229" s="40"/>
    </row>
    <row r="230" spans="25:27" ht="15">
      <c r="Y230" s="38"/>
      <c r="Z230" s="40"/>
      <c r="AA230" s="40"/>
    </row>
    <row r="231" spans="25:27" ht="15">
      <c r="Y231" s="38"/>
      <c r="Z231" s="40"/>
      <c r="AA231" s="40"/>
    </row>
    <row r="232" spans="25:27" ht="15">
      <c r="Y232" s="38"/>
      <c r="Z232" s="40"/>
      <c r="AA232" s="40"/>
    </row>
    <row r="233" spans="25:27" ht="15">
      <c r="Y233" s="38"/>
      <c r="Z233" s="40"/>
      <c r="AA233" s="40"/>
    </row>
    <row r="234" spans="25:27" ht="15">
      <c r="Y234" s="38"/>
      <c r="Z234" s="40"/>
      <c r="AA234" s="40"/>
    </row>
    <row r="235" spans="25:27" ht="15">
      <c r="Y235" s="38"/>
      <c r="Z235" s="40"/>
      <c r="AA235" s="40"/>
    </row>
    <row r="236" spans="25:27" ht="15">
      <c r="Y236" s="38"/>
      <c r="Z236" s="40"/>
      <c r="AA236" s="40"/>
    </row>
    <row r="237" spans="25:27" ht="15">
      <c r="Y237" s="38"/>
      <c r="Z237" s="40"/>
      <c r="AA237" s="40"/>
    </row>
    <row r="238" spans="25:27" ht="15">
      <c r="Y238" s="39"/>
      <c r="Z238" s="1"/>
      <c r="AA238" s="41"/>
    </row>
  </sheetData>
  <mergeCells count="5">
    <mergeCell ref="O2:Q2"/>
    <mergeCell ref="C2:E2"/>
    <mergeCell ref="C3:E3"/>
    <mergeCell ref="G2:I2"/>
    <mergeCell ref="K2:M2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Shih-Yu Lee</dc:creator>
  <cp:keywords/>
  <dc:description/>
  <cp:lastModifiedBy>test]</cp:lastModifiedBy>
  <cp:lastPrinted>2006-12-28T06:40:45Z</cp:lastPrinted>
  <dcterms:created xsi:type="dcterms:W3CDTF">2002-06-18T02:10:41Z</dcterms:created>
  <dcterms:modified xsi:type="dcterms:W3CDTF">2006-12-28T06:40:50Z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-1541045799</vt:i4>
  </property>
  <property fmtid="{D5CDD505-2E9C-101B-9397-08002B2CF9AE}" pid="3" name="_EmailSubject">
    <vt:lpwstr>590 raw data</vt:lpwstr>
  </property>
  <property fmtid="{D5CDD505-2E9C-101B-9397-08002B2CF9AE}" pid="4" name="_AuthorEmail">
    <vt:lpwstr>shihyu_lee@yahoo.com.tw</vt:lpwstr>
  </property>
  <property fmtid="{D5CDD505-2E9C-101B-9397-08002B2CF9AE}" pid="5" name="_AuthorEmailDisplayName">
    <vt:lpwstr>Shih-Yu Lee</vt:lpwstr>
  </property>
  <property fmtid="{D5CDD505-2E9C-101B-9397-08002B2CF9AE}" pid="6" name="_ReviewingToolsShownOnce">
    <vt:lpwstr/>
  </property>
</Properties>
</file>