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1500" windowWidth="3792" windowHeight="6636" firstSheet="1" activeTab="1"/>
  </bookViews>
  <sheets>
    <sheet name="sed rate vs depth" sheetId="1" r:id="rId1"/>
    <sheet name="OR1-791" sheetId="2" r:id="rId2"/>
  </sheets>
  <definedNames/>
  <calcPr fullCalcOnLoad="1"/>
</workbook>
</file>

<file path=xl/sharedStrings.xml><?xml version="1.0" encoding="utf-8"?>
<sst xmlns="http://schemas.openxmlformats.org/spreadsheetml/2006/main" count="1144" uniqueCount="74">
  <si>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</si>
  <si>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</si>
  <si>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</si>
  <si>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</si>
  <si>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</si>
  <si>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</si>
  <si>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</si>
  <si>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</si>
  <si>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</si>
  <si>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</si>
  <si>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</si>
  <si>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</si>
  <si>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</si>
  <si>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±</t>
  </si>
  <si>
    <t>Depth</t>
  </si>
  <si>
    <t>Content of</t>
  </si>
  <si>
    <t>Mean deposition</t>
  </si>
  <si>
    <r>
      <t>210</t>
    </r>
    <r>
      <rPr>
        <sz val="10"/>
        <rFont val="Times New Roman"/>
        <family val="1"/>
      </rPr>
      <t>Pb</t>
    </r>
    <r>
      <rPr>
        <vertAlign val="subscript"/>
        <sz val="10"/>
        <rFont val="Times New Roman"/>
        <family val="1"/>
      </rPr>
      <t>ex</t>
    </r>
  </si>
  <si>
    <r>
      <t>137</t>
    </r>
    <r>
      <rPr>
        <sz val="10"/>
        <rFont val="Times New Roman"/>
        <family val="1"/>
      </rPr>
      <t>Cs</t>
    </r>
  </si>
  <si>
    <t>(cm)</t>
  </si>
  <si>
    <t>water (%)</t>
  </si>
  <si>
    <r>
      <t>(dpm 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</si>
  <si>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time (A.D.)**</t>
  </si>
  <si>
    <r>
      <t>(g cm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>)</t>
    </r>
  </si>
  <si>
    <t>Cumulative mass*</t>
  </si>
  <si>
    <t>cruise</t>
  </si>
  <si>
    <t>core no.</t>
  </si>
  <si>
    <t>26a</t>
  </si>
  <si>
    <t>S. slope</t>
  </si>
  <si>
    <t>7a</t>
  </si>
  <si>
    <t>sedimentation rate</t>
  </si>
  <si>
    <t xml:space="preserve"> (cm/yr)</t>
  </si>
  <si>
    <t>(m)　</t>
  </si>
  <si>
    <t>water depth</t>
  </si>
  <si>
    <t>Downcore data on water content, cumulative mass, nuclide activities and sediment chronology</t>
  </si>
  <si>
    <t>791-K38 (22°02.57'N, 120°01.34'E; 1263 m; collected on April 13, 2006)</t>
  </si>
  <si>
    <t>0-2</t>
  </si>
  <si>
    <t>2-4</t>
  </si>
  <si>
    <t>4-6</t>
  </si>
  <si>
    <t>6-8</t>
  </si>
  <si>
    <t>8-10</t>
  </si>
  <si>
    <t>791-K39 (22°01.55'N, 120°03.96'E; 1106 m; collected on April 14, 2006)</t>
  </si>
  <si>
    <t>Haitang</t>
  </si>
  <si>
    <t>36-38</t>
  </si>
  <si>
    <t>38-40</t>
  </si>
  <si>
    <t>791-L14 (22°17.48'N, 120°20.12'E; 200 m; collected on April 13, 2006)</t>
  </si>
  <si>
    <t>791-L15 (22°22.52'N, 120°22.70'E; 94 m; collected on April 11, 2006)</t>
  </si>
  <si>
    <t>26-28</t>
  </si>
  <si>
    <t>791-L16 (22°19.95'N, 120°25.04'E; 84 m; collected on April 11, 2006)</t>
  </si>
  <si>
    <t>791-L17 (22°17.48'N, 120°27.46'E; 82 m; collected on April 11, 2006)</t>
  </si>
  <si>
    <t>791-L18 (22°15.00'N, 120°30.05'E; 129 m; collected on April 11, 2006)</t>
  </si>
  <si>
    <t>791-L19 (22°22.52'N, 120°30.07'E; 25 m; collected on April 11, 2006)</t>
  </si>
  <si>
    <t>791-L19A (22°20.02'N, 120°33.71'E; 27 m; collected on April 11, 2006)</t>
  </si>
  <si>
    <t>791-L24 (22°27.33'N, 120°15.15'E; 130 m; collected on April 12, 2006)</t>
  </si>
  <si>
    <t>791-L25 (22°24.99'N, 120°17.55'E; 95 m; collected on April 12, 2006)</t>
  </si>
  <si>
    <t>791-L26 (22°23.71'N, 120°13.03'E; 307 m; collected on April 12, 2006)</t>
  </si>
  <si>
    <t>791-L29 (22°25.11'N, 120°05.02'E; 638 m; collected on April 12, 2006)</t>
  </si>
  <si>
    <t>791-L28 (22°29.87'N, 120°07.68'E; 374 m; collected on April 12, 2006)</t>
  </si>
  <si>
    <t>791-L30 (22°22.50'N, 120°07.51'E; 683 m; collected on April 12, 2006)</t>
  </si>
  <si>
    <t>791-L31 (22°21.07'N, 120°10.82'E; 374 m; collected on April 12, 2006)</t>
  </si>
  <si>
    <t>40-42</t>
  </si>
  <si>
    <t>42-44</t>
  </si>
  <si>
    <t>44-46</t>
  </si>
  <si>
    <t>791-L32 (22°20.24'N, 120°05.10'E; 732 m; collected on April 12, 2006)</t>
  </si>
  <si>
    <t>791-L33 (22°22.38'N, 120°02.67'E; 616 m; collected on April 12, 2006)</t>
  </si>
  <si>
    <t>791-L34 (22°20.28'N, 120°01.46'E; 840 m; collected on April 13, 2006)</t>
  </si>
  <si>
    <t>791-L35 (22°16.93'N, 120°05.35'E; 764 m; collected on April 13, 2006)</t>
  </si>
  <si>
    <t>791-L36 (22°14.20'N, 120°07.21E; 694 m; collected on April 12, 2006)</t>
  </si>
  <si>
    <t>791-L38 (22°15.01'N, 120°01.78E; 987 m; collected on April 13, 2006)</t>
  </si>
  <si>
    <t>791-L39 (22°19.17'N, 119°59.17E; 1013 m; collected on April 13, 2006)</t>
  </si>
  <si>
    <t>791-LA (22°30.73'N, 120°13.92E; 104 m; collected on April 11, 2006)</t>
  </si>
  <si>
    <t>791-X1 (22°12.97'N, 120°22.75'E; 376 m; collected on April 14, 2006)</t>
  </si>
  <si>
    <t>791-L12 (22°13.87'N, 120°26.60'E; 251 m; collected on April 14, 2006)</t>
  </si>
  <si>
    <t>791-L13 (22°154.28'N, 120°23.69'E; 215 m; collected on April 14, 2006)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</si>
</sst>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00"/>
    <numFmt numFmtId="181" formatCode="0.000"/>
    <numFmt numFmtId="182" formatCode="0.00000"/>
    <numFmt numFmtId="183" formatCode="0.0000000"/>
    <numFmt numFmtId="184" formatCode="0.000000"/>
    <numFmt numFmtId="185" formatCode="0.0"/>
    <numFmt numFmtId="186" formatCode="0.00000000"/>
    <numFmt numFmtId="187" formatCode="0.0_);[Red]\(0.0\)"/>
    <numFmt numFmtId="188" formatCode="0.00_);[Red]\(0.00\)"/>
    <numFmt numFmtId="189" formatCode="0.0000000000000000_);[Red]\(0.0000000000000000\)"/>
    <numFmt numFmtId="190" formatCode="_-* #,##0.000_-;\-* #,##0.000_-;_-* &quot;-&quot;??_-;_-@_-"/>
    <numFmt numFmtId="191" formatCode="_-* #,##0.0000_-;\-* #,##0.0000_-;_-* &quot;-&quot;??_-;_-@_-"/>
    <numFmt numFmtId="192" formatCode="0.000_);[Red]\(0.000\)"/>
  </numFmts>
  <fonts count="48">
    <font>
      <sz val="12"/>
      <name val="Arial"/>
      <family val="2"/>
    </font>
    <font>
      <sz val="9"/>
      <name val="細明體"/>
      <family val="3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4.25"/>
      <name val="Arial"/>
      <family val="2"/>
    </font>
    <font>
      <sz val="4.5"/>
      <name val="Arial"/>
      <family val="2"/>
    </font>
    <font>
      <sz val="5.25"/>
      <name val="Arial"/>
      <family val="2"/>
    </font>
    <font>
      <vertAlign val="superscript"/>
      <sz val="5.25"/>
      <name val="Arial"/>
      <family val="2"/>
    </font>
    <font>
      <sz val="5.75"/>
      <name val="Arial"/>
      <family val="2"/>
    </font>
    <font>
      <sz val="5.75"/>
      <color indexed="14"/>
      <name val="Arial"/>
      <family val="2"/>
    </font>
    <font>
      <vertAlign val="superscript"/>
      <sz val="5.75"/>
      <color indexed="14"/>
      <name val="Arial"/>
      <family val="2"/>
    </font>
    <font>
      <vertAlign val="subscript"/>
      <sz val="5.75"/>
      <color indexed="14"/>
      <name val="Arial"/>
      <family val="2"/>
    </font>
    <font>
      <sz val="5.75"/>
      <color indexed="48"/>
      <name val="Arial"/>
      <family val="2"/>
    </font>
    <font>
      <vertAlign val="superscript"/>
      <sz val="5.75"/>
      <color indexed="48"/>
      <name val="Arial"/>
      <family val="2"/>
    </font>
    <font>
      <vertAlign val="subscript"/>
      <sz val="5.75"/>
      <color indexed="48"/>
      <name val="Arial"/>
      <family val="2"/>
    </font>
    <font>
      <sz val="6.25"/>
      <name val="Arial"/>
      <family val="2"/>
    </font>
    <font>
      <sz val="5.5"/>
      <name val="Arial"/>
      <family val="2"/>
    </font>
    <font>
      <vertAlign val="superscript"/>
      <sz val="5.75"/>
      <name val="Arial"/>
      <family val="2"/>
    </font>
    <font>
      <vertAlign val="subscript"/>
      <sz val="5.75"/>
      <name val="Arial"/>
      <family val="2"/>
    </font>
    <font>
      <sz val="6"/>
      <name val="Arial"/>
      <family val="2"/>
    </font>
    <font>
      <sz val="4"/>
      <name val="Arial"/>
      <family val="2"/>
    </font>
    <font>
      <sz val="7"/>
      <name val="Arial"/>
      <family val="2"/>
    </font>
    <font>
      <sz val="6.75"/>
      <name val="Arial"/>
      <family val="2"/>
    </font>
    <font>
      <sz val="6.5"/>
      <name val="Arial"/>
      <family val="2"/>
    </font>
    <font>
      <sz val="7.25"/>
      <name val="Arial"/>
      <family val="2"/>
    </font>
    <font>
      <sz val="3.75"/>
      <name val="Arial"/>
      <family val="2"/>
    </font>
    <font>
      <sz val="5"/>
      <name val="Arial"/>
      <family val="2"/>
    </font>
    <font>
      <vertAlign val="superscript"/>
      <sz val="6"/>
      <name val="Arial"/>
      <family val="2"/>
    </font>
    <font>
      <vertAlign val="subscript"/>
      <sz val="6"/>
      <name val="Arial"/>
      <family val="2"/>
    </font>
    <font>
      <vertAlign val="subscript"/>
      <sz val="5.25"/>
      <name val="Arial"/>
      <family val="2"/>
    </font>
    <font>
      <vertAlign val="superscript"/>
      <sz val="5.5"/>
      <name val="Arial"/>
      <family val="2"/>
    </font>
    <font>
      <vertAlign val="subscript"/>
      <sz val="5.5"/>
      <name val="Arial"/>
      <family val="2"/>
    </font>
    <font>
      <sz val="4.75"/>
      <name val="Arial"/>
      <family val="2"/>
    </font>
    <font>
      <sz val="6"/>
      <color indexed="14"/>
      <name val="Arial"/>
      <family val="2"/>
    </font>
    <font>
      <vertAlign val="superscript"/>
      <sz val="6"/>
      <color indexed="14"/>
      <name val="Arial"/>
      <family val="2"/>
    </font>
    <font>
      <vertAlign val="subscript"/>
      <sz val="6"/>
      <color indexed="14"/>
      <name val="Arial"/>
      <family val="2"/>
    </font>
    <font>
      <sz val="6"/>
      <color indexed="48"/>
      <name val="Arial"/>
      <family val="2"/>
    </font>
    <font>
      <vertAlign val="subscript"/>
      <sz val="6"/>
      <color indexed="48"/>
      <name val="Arial"/>
      <family val="2"/>
    </font>
    <font>
      <vertAlign val="superscript"/>
      <sz val="6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left"/>
    </xf>
    <xf numFmtId="18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left"/>
    </xf>
    <xf numFmtId="181" fontId="7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185" fontId="11" fillId="0" borderId="0" xfId="0" applyNumberFormat="1" applyFont="1" applyAlignment="1">
      <alignment horizontal="center"/>
    </xf>
    <xf numFmtId="191" fontId="12" fillId="0" borderId="0" xfId="15" applyNumberFormat="1" applyFont="1" applyAlignment="1">
      <alignment/>
    </xf>
    <xf numFmtId="181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9225"/>
          <c:w val="0.863"/>
          <c:h val="0.8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'OR1-791'!$E$5:$E$22</c:f>
                <c:numCache>
                  <c:ptCount val="18"/>
                  <c:pt idx="0">
                    <c:v>0.6083643531046142</c:v>
                  </c:pt>
                  <c:pt idx="1">
                    <c:v>0.6296808314566832</c:v>
                  </c:pt>
                  <c:pt idx="2">
                    <c:v>0.7056795199966582</c:v>
                  </c:pt>
                  <c:pt idx="3">
                    <c:v>0.7194444468948815</c:v>
                  </c:pt>
                  <c:pt idx="4">
                    <c:v>0.7570323557414652</c:v>
                  </c:pt>
                  <c:pt idx="5">
                    <c:v>0.8188003478449728</c:v>
                  </c:pt>
                  <c:pt idx="6">
                    <c:v>0.8179224299389511</c:v>
                  </c:pt>
                  <c:pt idx="7">
                    <c:v>0.8309440527946329</c:v>
                  </c:pt>
                  <c:pt idx="8">
                    <c:v>0.9575899558313864</c:v>
                  </c:pt>
                  <c:pt idx="9">
                    <c:v>0.8396899198634661</c:v>
                  </c:pt>
                  <c:pt idx="10">
                    <c:v>0.8233825620086977</c:v>
                  </c:pt>
                  <c:pt idx="11">
                    <c:v>0.8665072367511196</c:v>
                  </c:pt>
                  <c:pt idx="12">
                    <c:v>0.8375543077544825</c:v>
                  </c:pt>
                  <c:pt idx="13">
                    <c:v>0.8484345456695838</c:v>
                  </c:pt>
                  <c:pt idx="14">
                    <c:v>0.8506230112254499</c:v>
                  </c:pt>
                  <c:pt idx="15">
                    <c:v>0.8385797800255202</c:v>
                  </c:pt>
                  <c:pt idx="16">
                    <c:v>0.8704394318497163</c:v>
                  </c:pt>
                  <c:pt idx="17">
                    <c:v>0.8886252072509627</c:v>
                  </c:pt>
                </c:numCache>
              </c:numRef>
            </c:plus>
            <c:minus>
              <c:numRef>
                <c:f>'OR1-791'!$E$5:$E$22</c:f>
                <c:numCache>
                  <c:ptCount val="18"/>
                  <c:pt idx="0">
                    <c:v>0.6083643531046142</c:v>
                  </c:pt>
                  <c:pt idx="1">
                    <c:v>0.6296808314566832</c:v>
                  </c:pt>
                  <c:pt idx="2">
                    <c:v>0.7056795199966582</c:v>
                  </c:pt>
                  <c:pt idx="3">
                    <c:v>0.7194444468948815</c:v>
                  </c:pt>
                  <c:pt idx="4">
                    <c:v>0.7570323557414652</c:v>
                  </c:pt>
                  <c:pt idx="5">
                    <c:v>0.8188003478449728</c:v>
                  </c:pt>
                  <c:pt idx="6">
                    <c:v>0.8179224299389511</c:v>
                  </c:pt>
                  <c:pt idx="7">
                    <c:v>0.8309440527946329</c:v>
                  </c:pt>
                  <c:pt idx="8">
                    <c:v>0.9575899558313864</c:v>
                  </c:pt>
                  <c:pt idx="9">
                    <c:v>0.8396899198634661</c:v>
                  </c:pt>
                  <c:pt idx="10">
                    <c:v>0.8233825620086977</c:v>
                  </c:pt>
                  <c:pt idx="11">
                    <c:v>0.8665072367511196</c:v>
                  </c:pt>
                  <c:pt idx="12">
                    <c:v>0.8375543077544825</c:v>
                  </c:pt>
                  <c:pt idx="13">
                    <c:v>0.8484345456695838</c:v>
                  </c:pt>
                  <c:pt idx="14">
                    <c:v>0.8506230112254499</c:v>
                  </c:pt>
                  <c:pt idx="15">
                    <c:v>0.8385797800255202</c:v>
                  </c:pt>
                  <c:pt idx="16">
                    <c:v>0.8704394318497163</c:v>
                  </c:pt>
                  <c:pt idx="17">
                    <c:v>0.8886252072509627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8"/>
                <c:pt idx="0">
                  <c:v>0.8457577081231461</c:v>
                </c:pt>
                <c:pt idx="1">
                  <c:v>1.772961053617847</c:v>
                </c:pt>
                <c:pt idx="2">
                  <c:v>1.3387791087538408</c:v>
                </c:pt>
                <c:pt idx="3">
                  <c:v>0.7832270819592425</c:v>
                </c:pt>
                <c:pt idx="4">
                  <c:v>0.5995165965587899</c:v>
                </c:pt>
                <c:pt idx="5">
                  <c:v>0.6194526620119326</c:v>
                </c:pt>
                <c:pt idx="6">
                  <c:v>0.5008275645452545</c:v>
                </c:pt>
                <c:pt idx="7">
                  <c:v>0.6603491664952433</c:v>
                </c:pt>
                <c:pt idx="8">
                  <c:v>0.3838070802590321</c:v>
                </c:pt>
                <c:pt idx="9">
                  <c:v>0.3635534915676026</c:v>
                </c:pt>
                <c:pt idx="10">
                  <c:v>0.4875458397852017</c:v>
                </c:pt>
                <c:pt idx="11">
                  <c:v>0.5266953460376919</c:v>
                </c:pt>
                <c:pt idx="12">
                  <c:v>0.3540092951328186</c:v>
                </c:pt>
                <c:pt idx="13">
                  <c:v>0.35799294773795437</c:v>
                </c:pt>
                <c:pt idx="14">
                  <c:v>0.31698816119414386</c:v>
                </c:pt>
                <c:pt idx="15">
                  <c:v>0.34042594325731124</c:v>
                </c:pt>
                <c:pt idx="16">
                  <c:v>0.35499357427277584</c:v>
                </c:pt>
                <c:pt idx="17">
                  <c:v>0.24486531161989766</c:v>
                </c:pt>
              </c:numLit>
            </c:plus>
            <c:minus>
              <c:numLit>
                <c:ptCount val="18"/>
                <c:pt idx="0">
                  <c:v>0.8457577081231461</c:v>
                </c:pt>
                <c:pt idx="1">
                  <c:v>1.772961053617847</c:v>
                </c:pt>
                <c:pt idx="2">
                  <c:v>1.3387791087538408</c:v>
                </c:pt>
                <c:pt idx="3">
                  <c:v>0.7832270819592425</c:v>
                </c:pt>
                <c:pt idx="4">
                  <c:v>0.5995165965587899</c:v>
                </c:pt>
                <c:pt idx="5">
                  <c:v>0.6194526620119326</c:v>
                </c:pt>
                <c:pt idx="6">
                  <c:v>0.5008275645452545</c:v>
                </c:pt>
                <c:pt idx="7">
                  <c:v>0.6603491664952433</c:v>
                </c:pt>
                <c:pt idx="8">
                  <c:v>0.3838070802590321</c:v>
                </c:pt>
                <c:pt idx="9">
                  <c:v>0.3635534915676026</c:v>
                </c:pt>
                <c:pt idx="10">
                  <c:v>0.4875458397852017</c:v>
                </c:pt>
                <c:pt idx="11">
                  <c:v>0.5266953460376919</c:v>
                </c:pt>
                <c:pt idx="12">
                  <c:v>0.3540092951328186</c:v>
                </c:pt>
                <c:pt idx="13">
                  <c:v>0.35799294773795437</c:v>
                </c:pt>
                <c:pt idx="14">
                  <c:v>0.31698816119414386</c:v>
                </c:pt>
                <c:pt idx="15">
                  <c:v>0.34042594325731124</c:v>
                </c:pt>
                <c:pt idx="16">
                  <c:v>0.35499357427277584</c:v>
                </c:pt>
                <c:pt idx="17">
                  <c:v>0.24486531161989766</c:v>
                </c:pt>
              </c:numLit>
            </c:minus>
            <c:noEndCap val="0"/>
          </c:errBars>
          <c:xVal>
            <c:numRef>
              <c:f>'OR1-791'!$G$5:$G$22</c:f>
              <c:numCache/>
            </c:numRef>
          </c:xVal>
          <c:yVal>
            <c:numRef>
              <c:f>'OR1-791'!$C$5:$C$22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0.16 g cm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0.9873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'OR1-791'!$G$6:$G$22</c:f>
              <c:numCache/>
            </c:numRef>
          </c:xVal>
          <c:yVal>
            <c:numRef>
              <c:f>'OR1-791'!$C$6:$C$22</c:f>
              <c:numCache/>
            </c:numRef>
          </c:yVal>
          <c:smooth val="0"/>
        </c:ser>
        <c:axId val="7206170"/>
        <c:axId val="64855531"/>
      </c:scatterChart>
      <c:valAx>
        <c:axId val="7206170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64855531"/>
        <c:crosses val="autoZero"/>
        <c:crossBetween val="midCat"/>
        <c:dispUnits/>
        <c:majorUnit val="10"/>
        <c:minorUnit val="10"/>
      </c:valAx>
      <c:valAx>
        <c:axId val="64855531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206170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905"/>
          <c:w val="0.74275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'OR1-791'!$E$135:$E$142</c:f>
                <c:numCache>
                  <c:ptCount val="7"/>
                  <c:pt idx="0">
                    <c:v>1.007930585532799</c:v>
                  </c:pt>
                  <c:pt idx="1">
                    <c:v>1.1348264987151238</c:v>
                  </c:pt>
                  <c:pt idx="2">
                    <c:v>1.1556557159763816</c:v>
                  </c:pt>
                  <c:pt idx="3">
                    <c:v>1.1831833002352468</c:v>
                  </c:pt>
                  <c:pt idx="4">
                    <c:v>1.2591814972085387</c:v>
                  </c:pt>
                  <c:pt idx="5">
                    <c:v>1.3015329596439156</c:v>
                  </c:pt>
                  <c:pt idx="6">
                    <c:v>1.2326452416093754</c:v>
                  </c:pt>
                </c:numCache>
              </c:numRef>
            </c:plus>
            <c:minus>
              <c:numRef>
                <c:f>'OR1-791'!$E$135:$E$142</c:f>
                <c:numCache>
                  <c:ptCount val="7"/>
                  <c:pt idx="0">
                    <c:v>1.007930585532799</c:v>
                  </c:pt>
                  <c:pt idx="1">
                    <c:v>1.1348264987151238</c:v>
                  </c:pt>
                  <c:pt idx="2">
                    <c:v>1.1556557159763816</c:v>
                  </c:pt>
                  <c:pt idx="3">
                    <c:v>1.1831833002352468</c:v>
                  </c:pt>
                  <c:pt idx="4">
                    <c:v>1.2591814972085387</c:v>
                  </c:pt>
                  <c:pt idx="5">
                    <c:v>1.3015329596439156</c:v>
                  </c:pt>
                  <c:pt idx="6">
                    <c:v>1.2326452416093754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0.7054329397870347</c:v>
                </c:pt>
                <c:pt idx="1">
                  <c:v>0.5391301315979937</c:v>
                </c:pt>
                <c:pt idx="2">
                  <c:v>0.5504892384212348</c:v>
                </c:pt>
                <c:pt idx="3">
                  <c:v>0.3586359571310815</c:v>
                </c:pt>
                <c:pt idx="4">
                  <c:v>0.28925570070726186</c:v>
                </c:pt>
                <c:pt idx="5">
                  <c:v>0.257823596963043</c:v>
                </c:pt>
                <c:pt idx="6">
                  <c:v>0.28471690556143486</c:v>
                </c:pt>
              </c:numLit>
            </c:plus>
            <c:minus>
              <c:numLit>
                <c:ptCount val="7"/>
                <c:pt idx="0">
                  <c:v>0.7054329397870347</c:v>
                </c:pt>
                <c:pt idx="1">
                  <c:v>0.5391301315979937</c:v>
                </c:pt>
                <c:pt idx="2">
                  <c:v>0.5504892384212348</c:v>
                </c:pt>
                <c:pt idx="3">
                  <c:v>0.3586359571310815</c:v>
                </c:pt>
                <c:pt idx="4">
                  <c:v>0.28925570070726186</c:v>
                </c:pt>
                <c:pt idx="5">
                  <c:v>0.257823596963043</c:v>
                </c:pt>
                <c:pt idx="6">
                  <c:v>0.28471690556143486</c:v>
                </c:pt>
              </c:numLit>
            </c:minus>
            <c:noEndCap val="0"/>
          </c:errBars>
          <c:xVal>
            <c:numRef>
              <c:f>'OR1-791'!$G$135:$G$141</c:f>
              <c:numCache/>
            </c:numRef>
          </c:xVal>
          <c:yVal>
            <c:numRef>
              <c:f>'OR1-791'!$C$135:$C$141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0.21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0.9884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'OR1-791'!$G$136:$G$141</c:f>
              <c:numCache/>
            </c:numRef>
          </c:xVal>
          <c:yVal>
            <c:numRef>
              <c:f>'OR1-791'!$C$136:$C$141</c:f>
              <c:numCache/>
            </c:numRef>
          </c:yVal>
          <c:smooth val="0"/>
        </c:ser>
        <c:axId val="8613652"/>
        <c:axId val="10414005"/>
      </c:scatterChart>
      <c:valAx>
        <c:axId val="8613652"/>
        <c:scaling>
          <c:logBase val="10"/>
          <c:orientation val="minMax"/>
          <c:max val="1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crossBetween val="midCat"/>
        <c:dispUnits/>
        <c:majorUnit val="10"/>
        <c:minorUnit val="10"/>
      </c:valAx>
      <c:valAx>
        <c:axId val="10414005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6136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825"/>
          <c:w val="0.7865"/>
          <c:h val="0.87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 = 0.08 g cm</a:t>
                    </a:r>
                    <a:r>
                      <a:rPr lang="en-US" cap="none" sz="52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25" b="0" i="0" u="none" baseline="30000">
                        <a:latin typeface="Arial"/>
                        <a:ea typeface="Arial"/>
                        <a:cs typeface="Arial"/>
                      </a:rPr>
                      <a:t>-1
</a:t>
                    </a: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5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 = 0.9751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'OR1-791'!$E$152:$E$158</c:f>
                <c:numCache>
                  <c:ptCount val="7"/>
                  <c:pt idx="0">
                    <c:v>1.0431964207876687</c:v>
                  </c:pt>
                  <c:pt idx="1">
                    <c:v>1.0472453827421506</c:v>
                  </c:pt>
                  <c:pt idx="2">
                    <c:v>1.1344387381239656</c:v>
                  </c:pt>
                  <c:pt idx="3">
                    <c:v>1.149666330805685</c:v>
                  </c:pt>
                  <c:pt idx="4">
                    <c:v>1.1074096238184266</c:v>
                  </c:pt>
                  <c:pt idx="5">
                    <c:v>1.709883381146583</c:v>
                  </c:pt>
                  <c:pt idx="6">
                    <c:v>0.9913426488725579</c:v>
                  </c:pt>
                </c:numCache>
              </c:numRef>
            </c:plus>
            <c:minus>
              <c:numRef>
                <c:f>'OR1-791'!$E$152:$E$158</c:f>
                <c:numCache>
                  <c:ptCount val="7"/>
                  <c:pt idx="0">
                    <c:v>1.0431964207876687</c:v>
                  </c:pt>
                  <c:pt idx="1">
                    <c:v>1.0472453827421506</c:v>
                  </c:pt>
                  <c:pt idx="2">
                    <c:v>1.1344387381239656</c:v>
                  </c:pt>
                  <c:pt idx="3">
                    <c:v>1.149666330805685</c:v>
                  </c:pt>
                  <c:pt idx="4">
                    <c:v>1.1074096238184266</c:v>
                  </c:pt>
                  <c:pt idx="5">
                    <c:v>1.709883381146583</c:v>
                  </c:pt>
                  <c:pt idx="6">
                    <c:v>0.9913426488725579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0.28540925782880205</c:v>
                </c:pt>
                <c:pt idx="1">
                  <c:v>0.27888151043219317</c:v>
                </c:pt>
                <c:pt idx="2">
                  <c:v>0.26374019305644647</c:v>
                </c:pt>
                <c:pt idx="3">
                  <c:v>0.3192004561377452</c:v>
                </c:pt>
                <c:pt idx="4">
                  <c:v>0.31279235262797106</c:v>
                </c:pt>
                <c:pt idx="5">
                  <c:v>0.2902880510602624</c:v>
                </c:pt>
                <c:pt idx="6">
                  <c:v>0.31356419424240906</c:v>
                </c:pt>
              </c:numLit>
            </c:plus>
            <c:minus>
              <c:numLit>
                <c:ptCount val="7"/>
                <c:pt idx="0">
                  <c:v>0.28540925782880205</c:v>
                </c:pt>
                <c:pt idx="1">
                  <c:v>0.27888151043219317</c:v>
                </c:pt>
                <c:pt idx="2">
                  <c:v>0.26374019305644647</c:v>
                </c:pt>
                <c:pt idx="3">
                  <c:v>0.3192004561377452</c:v>
                </c:pt>
                <c:pt idx="4">
                  <c:v>0.31279235262797106</c:v>
                </c:pt>
                <c:pt idx="5">
                  <c:v>0.2902880510602624</c:v>
                </c:pt>
                <c:pt idx="6">
                  <c:v>0.31356419424240906</c:v>
                </c:pt>
              </c:numLit>
            </c:minus>
            <c:noEndCap val="0"/>
          </c:errBars>
          <c:xVal>
            <c:numRef>
              <c:f>'OR1-791'!$G$152:$G$158</c:f>
              <c:numCache/>
            </c:numRef>
          </c:xVal>
          <c:yVal>
            <c:numRef>
              <c:f>'OR1-791'!$C$152:$C$158</c:f>
              <c:numCache/>
            </c:numRef>
          </c:yVal>
          <c:smooth val="0"/>
        </c:ser>
        <c:axId val="26617182"/>
        <c:axId val="38228047"/>
      </c:scatterChart>
      <c:valAx>
        <c:axId val="26617182"/>
        <c:scaling>
          <c:logBase val="10"/>
          <c:orientation val="minMax"/>
          <c:max val="1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8228047"/>
        <c:crosses val="autoZero"/>
        <c:crossBetween val="midCat"/>
        <c:dispUnits/>
        <c:majorUnit val="10"/>
        <c:minorUnit val="10"/>
      </c:valAx>
      <c:valAx>
        <c:axId val="38228047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6617182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13025"/>
          <c:w val="0.832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0.09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0.983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'OR1-791'!$E$162:$E$165</c:f>
                <c:numCache>
                  <c:ptCount val="4"/>
                  <c:pt idx="0">
                    <c:v>0.8124884805079177</c:v>
                  </c:pt>
                  <c:pt idx="1">
                    <c:v>0.8917358909738435</c:v>
                  </c:pt>
                  <c:pt idx="2">
                    <c:v>0.9697062158206741</c:v>
                  </c:pt>
                  <c:pt idx="3">
                    <c:v>0.9196860283762868</c:v>
                  </c:pt>
                </c:numCache>
              </c:numRef>
            </c:plus>
            <c:minus>
              <c:numRef>
                <c:f>'OR1-791'!$E$162:$E$165</c:f>
                <c:numCache>
                  <c:ptCount val="4"/>
                  <c:pt idx="0">
                    <c:v>0.8124884805079177</c:v>
                  </c:pt>
                  <c:pt idx="1">
                    <c:v>0.8917358909738435</c:v>
                  </c:pt>
                  <c:pt idx="2">
                    <c:v>0.9697062158206741</c:v>
                  </c:pt>
                  <c:pt idx="3">
                    <c:v>0.9196860283762868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4"/>
                <c:pt idx="0">
                  <c:v>0.24751141086535786</c:v>
                </c:pt>
                <c:pt idx="1">
                  <c:v>0.14978155606686056</c:v>
                </c:pt>
                <c:pt idx="2">
                  <c:v>0.1500409408672531</c:v>
                </c:pt>
                <c:pt idx="3">
                  <c:v>0.1255348731306558</c:v>
                </c:pt>
              </c:numLit>
            </c:plus>
            <c:minus>
              <c:numLit>
                <c:ptCount val="4"/>
                <c:pt idx="0">
                  <c:v>0.24751141086535786</c:v>
                </c:pt>
                <c:pt idx="1">
                  <c:v>0.14978155606686056</c:v>
                </c:pt>
                <c:pt idx="2">
                  <c:v>0.1500409408672531</c:v>
                </c:pt>
                <c:pt idx="3">
                  <c:v>0.1255348731306558</c:v>
                </c:pt>
              </c:numLit>
            </c:minus>
            <c:noEndCap val="0"/>
          </c:errBars>
          <c:xVal>
            <c:numRef>
              <c:f>'OR1-791'!$G$162:$G$165</c:f>
              <c:numCache/>
            </c:numRef>
          </c:xVal>
          <c:yVal>
            <c:numRef>
              <c:f>'OR1-791'!$C$162:$C$165</c:f>
              <c:numCache/>
            </c:numRef>
          </c:yVal>
          <c:smooth val="0"/>
        </c:ser>
        <c:axId val="8508104"/>
        <c:axId val="9464073"/>
      </c:scatterChart>
      <c:valAx>
        <c:axId val="8508104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9464073"/>
        <c:crosses val="autoZero"/>
        <c:crossBetween val="midCat"/>
        <c:dispUnits/>
        <c:majorUnit val="10"/>
        <c:minorUnit val="10"/>
      </c:valAx>
      <c:valAx>
        <c:axId val="9464073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850810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6375"/>
          <c:w val="0.84275"/>
          <c:h val="0.9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'OR1-791'!$E$168:$E$184</c:f>
                <c:numCache>
                  <c:ptCount val="17"/>
                  <c:pt idx="0">
                    <c:v>0.9929129843498345</c:v>
                  </c:pt>
                  <c:pt idx="1">
                    <c:v>0.9108916775665519</c:v>
                  </c:pt>
                  <c:pt idx="2">
                    <c:v>0.9838346909542571</c:v>
                  </c:pt>
                  <c:pt idx="3">
                    <c:v>1.1775210940711904</c:v>
                  </c:pt>
                  <c:pt idx="4">
                    <c:v>1.0487101515150072</c:v>
                  </c:pt>
                  <c:pt idx="5">
                    <c:v>0.8962666027217189</c:v>
                  </c:pt>
                  <c:pt idx="6">
                    <c:v>0.8974208672341584</c:v>
                  </c:pt>
                  <c:pt idx="7">
                    <c:v>1.2132262644460579</c:v>
                  </c:pt>
                  <c:pt idx="8">
                    <c:v>1.3038304190901786</c:v>
                  </c:pt>
                  <c:pt idx="9">
                    <c:v>1.328800521712089</c:v>
                  </c:pt>
                  <c:pt idx="10">
                    <c:v>1.3874456024386088</c:v>
                  </c:pt>
                  <c:pt idx="11">
                    <c:v>1.29662204269477</c:v>
                  </c:pt>
                  <c:pt idx="12">
                    <c:v>1.255431300888968</c:v>
                  </c:pt>
                  <c:pt idx="13">
                    <c:v>1.2324001723685103</c:v>
                  </c:pt>
                  <c:pt idx="14">
                    <c:v>1.2368168236496124</c:v>
                  </c:pt>
                  <c:pt idx="15">
                    <c:v>1.318229400557809</c:v>
                  </c:pt>
                  <c:pt idx="16">
                    <c:v>1.3283909192048802</c:v>
                  </c:pt>
                </c:numCache>
              </c:numRef>
            </c:plus>
            <c:minus>
              <c:numRef>
                <c:f>'OR1-791'!$E$168:$E$184</c:f>
                <c:numCache>
                  <c:ptCount val="17"/>
                  <c:pt idx="0">
                    <c:v>0.9929129843498345</c:v>
                  </c:pt>
                  <c:pt idx="1">
                    <c:v>0.9108916775665519</c:v>
                  </c:pt>
                  <c:pt idx="2">
                    <c:v>0.9838346909542571</c:v>
                  </c:pt>
                  <c:pt idx="3">
                    <c:v>1.1775210940711904</c:v>
                  </c:pt>
                  <c:pt idx="4">
                    <c:v>1.0487101515150072</c:v>
                  </c:pt>
                  <c:pt idx="5">
                    <c:v>0.8962666027217189</c:v>
                  </c:pt>
                  <c:pt idx="6">
                    <c:v>0.8974208672341584</c:v>
                  </c:pt>
                  <c:pt idx="7">
                    <c:v>1.2132262644460579</c:v>
                  </c:pt>
                  <c:pt idx="8">
                    <c:v>1.3038304190901786</c:v>
                  </c:pt>
                  <c:pt idx="9">
                    <c:v>1.328800521712089</c:v>
                  </c:pt>
                  <c:pt idx="10">
                    <c:v>1.3874456024386088</c:v>
                  </c:pt>
                  <c:pt idx="11">
                    <c:v>1.29662204269477</c:v>
                  </c:pt>
                  <c:pt idx="12">
                    <c:v>1.255431300888968</c:v>
                  </c:pt>
                  <c:pt idx="13">
                    <c:v>1.2324001723685103</c:v>
                  </c:pt>
                  <c:pt idx="14">
                    <c:v>1.2368168236496124</c:v>
                  </c:pt>
                  <c:pt idx="15">
                    <c:v>1.318229400557809</c:v>
                  </c:pt>
                  <c:pt idx="16">
                    <c:v>1.3283909192048802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7"/>
                <c:pt idx="0">
                  <c:v>0.5588290948636558</c:v>
                </c:pt>
                <c:pt idx="1">
                  <c:v>0.48979793710827246</c:v>
                </c:pt>
                <c:pt idx="2">
                  <c:v>0.4382347261665062</c:v>
                </c:pt>
                <c:pt idx="3">
                  <c:v>0.40057197099246433</c:v>
                </c:pt>
                <c:pt idx="4">
                  <c:v>0.340204223718472</c:v>
                </c:pt>
                <c:pt idx="5">
                  <c:v>0.39331278436348827</c:v>
                </c:pt>
                <c:pt idx="6">
                  <c:v>0.41407181483017264</c:v>
                </c:pt>
                <c:pt idx="7">
                  <c:v>0.6187687771190967</c:v>
                </c:pt>
                <c:pt idx="8">
                  <c:v>0.34980790693747293</c:v>
                </c:pt>
                <c:pt idx="9">
                  <c:v>0.518186291504122</c:v>
                </c:pt>
                <c:pt idx="10">
                  <c:v>0.45762074512967427</c:v>
                </c:pt>
                <c:pt idx="11">
                  <c:v>0.44291094642597534</c:v>
                </c:pt>
                <c:pt idx="12">
                  <c:v>0.40201966072944073</c:v>
                </c:pt>
                <c:pt idx="13">
                  <c:v>0.3508195233716713</c:v>
                </c:pt>
                <c:pt idx="14">
                  <c:v>0.3298093821005555</c:v>
                </c:pt>
                <c:pt idx="15">
                  <c:v>0.41721295396935626</c:v>
                </c:pt>
                <c:pt idx="16">
                  <c:v>0.31313092751410443</c:v>
                </c:pt>
              </c:numLit>
            </c:plus>
            <c:minus>
              <c:numLit>
                <c:ptCount val="17"/>
                <c:pt idx="0">
                  <c:v>0.5588290948636558</c:v>
                </c:pt>
                <c:pt idx="1">
                  <c:v>0.48979793710827246</c:v>
                </c:pt>
                <c:pt idx="2">
                  <c:v>0.4382347261665062</c:v>
                </c:pt>
                <c:pt idx="3">
                  <c:v>0.40057197099246433</c:v>
                </c:pt>
                <c:pt idx="4">
                  <c:v>0.340204223718472</c:v>
                </c:pt>
                <c:pt idx="5">
                  <c:v>0.39331278436348827</c:v>
                </c:pt>
                <c:pt idx="6">
                  <c:v>0.41407181483017264</c:v>
                </c:pt>
                <c:pt idx="7">
                  <c:v>0.6187687771190967</c:v>
                </c:pt>
                <c:pt idx="8">
                  <c:v>0.34980790693747293</c:v>
                </c:pt>
                <c:pt idx="9">
                  <c:v>0.518186291504122</c:v>
                </c:pt>
                <c:pt idx="10">
                  <c:v>0.45762074512967427</c:v>
                </c:pt>
                <c:pt idx="11">
                  <c:v>0.44291094642597534</c:v>
                </c:pt>
                <c:pt idx="12">
                  <c:v>0.40201966072944073</c:v>
                </c:pt>
                <c:pt idx="13">
                  <c:v>0.3508195233716713</c:v>
                </c:pt>
                <c:pt idx="14">
                  <c:v>0.3298093821005555</c:v>
                </c:pt>
                <c:pt idx="15">
                  <c:v>0.41721295396935626</c:v>
                </c:pt>
                <c:pt idx="16">
                  <c:v>0.31313092751410443</c:v>
                </c:pt>
              </c:numLit>
            </c:minus>
            <c:noEndCap val="0"/>
          </c:errBars>
          <c:xVal>
            <c:numRef>
              <c:f>'OR1-791'!$G$168:$G$184</c:f>
              <c:numCache/>
            </c:numRef>
          </c:xVal>
          <c:yVal>
            <c:numRef>
              <c:f>'OR1-791'!$C$168:$C$184</c:f>
              <c:numCache/>
            </c:numRef>
          </c:yVal>
          <c:smooth val="0"/>
        </c:ser>
        <c:axId val="18067794"/>
        <c:axId val="28392419"/>
      </c:scatterChart>
      <c:valAx>
        <c:axId val="18067794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8392419"/>
        <c:crosses val="autoZero"/>
        <c:crossBetween val="midCat"/>
        <c:dispUnits/>
        <c:majorUnit val="10"/>
        <c:minorUnit val="10"/>
      </c:valAx>
      <c:valAx>
        <c:axId val="28392419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06779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4075"/>
          <c:w val="0.755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'OR1-791'!$E$135:$E$142</c:f>
                <c:numCache>
                  <c:ptCount val="7"/>
                  <c:pt idx="0">
                    <c:v>1.007930585532799</c:v>
                  </c:pt>
                  <c:pt idx="1">
                    <c:v>1.1348264987151238</c:v>
                  </c:pt>
                  <c:pt idx="2">
                    <c:v>1.1556557159763816</c:v>
                  </c:pt>
                  <c:pt idx="3">
                    <c:v>1.1831833002352468</c:v>
                  </c:pt>
                  <c:pt idx="4">
                    <c:v>1.2591814972085387</c:v>
                  </c:pt>
                  <c:pt idx="5">
                    <c:v>1.3015329596439156</c:v>
                  </c:pt>
                  <c:pt idx="6">
                    <c:v>1.2326452416093754</c:v>
                  </c:pt>
                </c:numCache>
              </c:numRef>
            </c:plus>
            <c:minus>
              <c:numRef>
                <c:f>'OR1-791'!$E$135:$E$142</c:f>
                <c:numCache>
                  <c:ptCount val="7"/>
                  <c:pt idx="0">
                    <c:v>1.007930585532799</c:v>
                  </c:pt>
                  <c:pt idx="1">
                    <c:v>1.1348264987151238</c:v>
                  </c:pt>
                  <c:pt idx="2">
                    <c:v>1.1556557159763816</c:v>
                  </c:pt>
                  <c:pt idx="3">
                    <c:v>1.1831833002352468</c:v>
                  </c:pt>
                  <c:pt idx="4">
                    <c:v>1.2591814972085387</c:v>
                  </c:pt>
                  <c:pt idx="5">
                    <c:v>1.3015329596439156</c:v>
                  </c:pt>
                  <c:pt idx="6">
                    <c:v>1.2326452416093754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0.7054329397870347</c:v>
                </c:pt>
                <c:pt idx="1">
                  <c:v>0.5391301315979937</c:v>
                </c:pt>
                <c:pt idx="2">
                  <c:v>0.5504892384212348</c:v>
                </c:pt>
                <c:pt idx="3">
                  <c:v>0.3586359571310815</c:v>
                </c:pt>
                <c:pt idx="4">
                  <c:v>0.28925570070726186</c:v>
                </c:pt>
                <c:pt idx="5">
                  <c:v>0.257823596963043</c:v>
                </c:pt>
                <c:pt idx="6">
                  <c:v>0.28471690556143486</c:v>
                </c:pt>
              </c:numLit>
            </c:plus>
            <c:minus>
              <c:numLit>
                <c:ptCount val="7"/>
                <c:pt idx="0">
                  <c:v>0.7054329397870347</c:v>
                </c:pt>
                <c:pt idx="1">
                  <c:v>0.5391301315979937</c:v>
                </c:pt>
                <c:pt idx="2">
                  <c:v>0.5504892384212348</c:v>
                </c:pt>
                <c:pt idx="3">
                  <c:v>0.3586359571310815</c:v>
                </c:pt>
                <c:pt idx="4">
                  <c:v>0.28925570070726186</c:v>
                </c:pt>
                <c:pt idx="5">
                  <c:v>0.257823596963043</c:v>
                </c:pt>
                <c:pt idx="6">
                  <c:v>0.28471690556143486</c:v>
                </c:pt>
              </c:numLit>
            </c:minus>
            <c:noEndCap val="0"/>
          </c:errBars>
          <c:xVal>
            <c:numRef>
              <c:f>'OR1-791'!$G$187:$G$193</c:f>
              <c:numCache/>
            </c:numRef>
          </c:xVal>
          <c:yVal>
            <c:numRef>
              <c:f>'OR1-791'!$C$187:$C$193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0.18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0.9886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'OR1-791'!$G$190:$G$193</c:f>
              <c:numCache/>
            </c:numRef>
          </c:xVal>
          <c:yVal>
            <c:numRef>
              <c:f>'OR1-791'!$C$190:$C$193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'OR1-791'!$G$187:$G$190</c:f>
              <c:numCache/>
            </c:numRef>
          </c:xVal>
          <c:yVal>
            <c:numRef>
              <c:f>'OR1-791'!$C$187:$C$190</c:f>
              <c:numCache/>
            </c:numRef>
          </c:yVal>
          <c:smooth val="0"/>
        </c:ser>
        <c:axId val="54205180"/>
        <c:axId val="18084573"/>
      </c:scatterChart>
      <c:valAx>
        <c:axId val="54205180"/>
        <c:scaling>
          <c:logBase val="10"/>
          <c:orientation val="minMax"/>
          <c:max val="1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crossBetween val="midCat"/>
        <c:dispUnits/>
        <c:majorUnit val="10"/>
        <c:minorUnit val="10"/>
      </c:valAx>
      <c:valAx>
        <c:axId val="18084573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2051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585"/>
          <c:w val="0.88975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'OR1-791'!$E$196:$E$215</c:f>
                <c:numCache>
                  <c:ptCount val="20"/>
                  <c:pt idx="0">
                    <c:v>0.7938928239598785</c:v>
                  </c:pt>
                  <c:pt idx="1">
                    <c:v>0.8806620575409111</c:v>
                  </c:pt>
                  <c:pt idx="2">
                    <c:v>0.917096159182034</c:v>
                  </c:pt>
                  <c:pt idx="3">
                    <c:v>0.864934202906761</c:v>
                  </c:pt>
                  <c:pt idx="4">
                    <c:v>0.9684300489859966</c:v>
                  </c:pt>
                  <c:pt idx="5">
                    <c:v>0.9648060755718824</c:v>
                  </c:pt>
                  <c:pt idx="6">
                    <c:v>0.9469744954105067</c:v>
                  </c:pt>
                  <c:pt idx="7">
                    <c:v>1.0610832275585864</c:v>
                  </c:pt>
                  <c:pt idx="8">
                    <c:v>1.0147927633842126</c:v>
                  </c:pt>
                  <c:pt idx="9">
                    <c:v>0.9562065211752084</c:v>
                  </c:pt>
                  <c:pt idx="10">
                    <c:v>0.9780730279962635</c:v>
                  </c:pt>
                  <c:pt idx="11">
                    <c:v>0.9505107711256338</c:v>
                  </c:pt>
                  <c:pt idx="12">
                    <c:v>0.967391004341957</c:v>
                  </c:pt>
                  <c:pt idx="13">
                    <c:v>1.008617103203726</c:v>
                  </c:pt>
                  <c:pt idx="14">
                    <c:v>1.0026496286044282</c:v>
                  </c:pt>
                  <c:pt idx="15">
                    <c:v>1.044270351969743</c:v>
                  </c:pt>
                  <c:pt idx="16">
                    <c:v>0.9957050110318924</c:v>
                  </c:pt>
                  <c:pt idx="17">
                    <c:v>1.0011191381617215</c:v>
                  </c:pt>
                  <c:pt idx="18">
                    <c:v>0.9662999403553933</c:v>
                  </c:pt>
                  <c:pt idx="19">
                    <c:v>0.9838939846378095</c:v>
                  </c:pt>
                </c:numCache>
              </c:numRef>
            </c:plus>
            <c:minus>
              <c:numRef>
                <c:f>'OR1-791'!$E$196:$E$215</c:f>
                <c:numCache>
                  <c:ptCount val="20"/>
                  <c:pt idx="0">
                    <c:v>0.7938928239598785</c:v>
                  </c:pt>
                  <c:pt idx="1">
                    <c:v>0.8806620575409111</c:v>
                  </c:pt>
                  <c:pt idx="2">
                    <c:v>0.917096159182034</c:v>
                  </c:pt>
                  <c:pt idx="3">
                    <c:v>0.864934202906761</c:v>
                  </c:pt>
                  <c:pt idx="4">
                    <c:v>0.9684300489859966</c:v>
                  </c:pt>
                  <c:pt idx="5">
                    <c:v>0.9648060755718824</c:v>
                  </c:pt>
                  <c:pt idx="6">
                    <c:v>0.9469744954105067</c:v>
                  </c:pt>
                  <c:pt idx="7">
                    <c:v>1.0610832275585864</c:v>
                  </c:pt>
                  <c:pt idx="8">
                    <c:v>1.0147927633842126</c:v>
                  </c:pt>
                  <c:pt idx="9">
                    <c:v>0.9562065211752084</c:v>
                  </c:pt>
                  <c:pt idx="10">
                    <c:v>0.9780730279962635</c:v>
                  </c:pt>
                  <c:pt idx="11">
                    <c:v>0.9505107711256338</c:v>
                  </c:pt>
                  <c:pt idx="12">
                    <c:v>0.967391004341957</c:v>
                  </c:pt>
                  <c:pt idx="13">
                    <c:v>1.008617103203726</c:v>
                  </c:pt>
                  <c:pt idx="14">
                    <c:v>1.0026496286044282</c:v>
                  </c:pt>
                  <c:pt idx="15">
                    <c:v>1.044270351969743</c:v>
                  </c:pt>
                  <c:pt idx="16">
                    <c:v>0.9957050110318924</c:v>
                  </c:pt>
                  <c:pt idx="17">
                    <c:v>1.0011191381617215</c:v>
                  </c:pt>
                  <c:pt idx="18">
                    <c:v>0.9662999403553933</c:v>
                  </c:pt>
                  <c:pt idx="19">
                    <c:v>0.9838939846378095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0"/>
                <c:pt idx="0">
                  <c:v>0.5419535309178926</c:v>
                </c:pt>
                <c:pt idx="1">
                  <c:v>0.3996486794963376</c:v>
                </c:pt>
                <c:pt idx="2">
                  <c:v>0.6043222582727206</c:v>
                </c:pt>
                <c:pt idx="3">
                  <c:v>0.7729963080176511</c:v>
                </c:pt>
                <c:pt idx="4">
                  <c:v>0.6847039565236261</c:v>
                </c:pt>
                <c:pt idx="5">
                  <c:v>0.683512673968718</c:v>
                </c:pt>
                <c:pt idx="6">
                  <c:v>0.4935041634998478</c:v>
                </c:pt>
                <c:pt idx="7">
                  <c:v>0.616317199497474</c:v>
                </c:pt>
                <c:pt idx="8">
                  <c:v>0.5562591037346714</c:v>
                </c:pt>
                <c:pt idx="9">
                  <c:v>0.7459285679092413</c:v>
                </c:pt>
                <c:pt idx="10">
                  <c:v>0.4811329831980078</c:v>
                </c:pt>
                <c:pt idx="11">
                  <c:v>0.708146940947262</c:v>
                </c:pt>
                <c:pt idx="12">
                  <c:v>0.5137985658321867</c:v>
                </c:pt>
                <c:pt idx="13">
                  <c:v>0.5060638277437055</c:v>
                </c:pt>
                <c:pt idx="14">
                  <c:v>0.6284913555959529</c:v>
                </c:pt>
                <c:pt idx="15">
                  <c:v>0.4944921177308451</c:v>
                </c:pt>
                <c:pt idx="16">
                  <c:v>0.35569245799091836</c:v>
                </c:pt>
                <c:pt idx="17">
                  <c:v>0.47269089558894484</c:v>
                </c:pt>
                <c:pt idx="18">
                  <c:v>0.325626970999578</c:v>
                </c:pt>
                <c:pt idx="19">
                  <c:v>1.0871903729252383</c:v>
                </c:pt>
              </c:numLit>
            </c:plus>
            <c:minus>
              <c:numLit>
                <c:ptCount val="20"/>
                <c:pt idx="0">
                  <c:v>0.5419535309178926</c:v>
                </c:pt>
                <c:pt idx="1">
                  <c:v>0.3996486794963376</c:v>
                </c:pt>
                <c:pt idx="2">
                  <c:v>0.6043222582727206</c:v>
                </c:pt>
                <c:pt idx="3">
                  <c:v>0.7729963080176511</c:v>
                </c:pt>
                <c:pt idx="4">
                  <c:v>0.6847039565236261</c:v>
                </c:pt>
                <c:pt idx="5">
                  <c:v>0.683512673968718</c:v>
                </c:pt>
                <c:pt idx="6">
                  <c:v>0.4935041634998478</c:v>
                </c:pt>
                <c:pt idx="7">
                  <c:v>0.616317199497474</c:v>
                </c:pt>
                <c:pt idx="8">
                  <c:v>0.5562591037346714</c:v>
                </c:pt>
                <c:pt idx="9">
                  <c:v>0.7459285679092413</c:v>
                </c:pt>
                <c:pt idx="10">
                  <c:v>0.4811329831980078</c:v>
                </c:pt>
                <c:pt idx="11">
                  <c:v>0.708146940947262</c:v>
                </c:pt>
                <c:pt idx="12">
                  <c:v>0.5137985658321867</c:v>
                </c:pt>
                <c:pt idx="13">
                  <c:v>0.5060638277437055</c:v>
                </c:pt>
                <c:pt idx="14">
                  <c:v>0.6284913555959529</c:v>
                </c:pt>
                <c:pt idx="15">
                  <c:v>0.4944921177308451</c:v>
                </c:pt>
                <c:pt idx="16">
                  <c:v>0.35569245799091836</c:v>
                </c:pt>
                <c:pt idx="17">
                  <c:v>0.47269089558894484</c:v>
                </c:pt>
                <c:pt idx="18">
                  <c:v>0.325626970999578</c:v>
                </c:pt>
                <c:pt idx="19">
                  <c:v>1.0871903729252383</c:v>
                </c:pt>
              </c:numLit>
            </c:minus>
            <c:noEndCap val="0"/>
          </c:errBars>
          <c:xVal>
            <c:numRef>
              <c:f>'OR1-791'!$G$196:$G$215</c:f>
              <c:numCache/>
            </c:numRef>
          </c:xVal>
          <c:yVal>
            <c:numRef>
              <c:f>'OR1-791'!$C$196:$C$215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1.24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0.9447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'OR1-791'!$G$199:$G$207</c:f>
              <c:numCache/>
            </c:numRef>
          </c:xVal>
          <c:yVal>
            <c:numRef>
              <c:f>'OR1-791'!$C$199:$C$207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0.35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0.9815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'OR1-791'!$G$207:$G$214</c:f>
              <c:numCache/>
            </c:numRef>
          </c:xVal>
          <c:yVal>
            <c:numRef>
              <c:f>'OR1-791'!$C$207:$C$214</c:f>
              <c:numCache/>
            </c:numRef>
          </c:yVal>
          <c:smooth val="0"/>
        </c:ser>
        <c:axId val="28543430"/>
        <c:axId val="55564279"/>
      </c:scatterChart>
      <c:valAx>
        <c:axId val="28543430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5564279"/>
        <c:crosses val="autoZero"/>
        <c:crossBetween val="midCat"/>
        <c:dispUnits/>
        <c:majorUnit val="10"/>
        <c:minorUnit val="10"/>
      </c:valAx>
      <c:valAx>
        <c:axId val="55564279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8543430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13"/>
          <c:w val="0.82625"/>
          <c:h val="0.7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'OR1-791'!$E$218:$E$237</c:f>
                <c:numCache>
                  <c:ptCount val="20"/>
                  <c:pt idx="0">
                    <c:v>0.806430152412856</c:v>
                  </c:pt>
                  <c:pt idx="1">
                    <c:v>0.9651027603270357</c:v>
                  </c:pt>
                  <c:pt idx="2">
                    <c:v>1.1945003219027612</c:v>
                  </c:pt>
                  <c:pt idx="3">
                    <c:v>1.2651997102474637</c:v>
                  </c:pt>
                  <c:pt idx="4">
                    <c:v>1.3759998802017046</c:v>
                  </c:pt>
                  <c:pt idx="5">
                    <c:v>1.3124079998796483</c:v>
                  </c:pt>
                  <c:pt idx="6">
                    <c:v>1.1410501051563422</c:v>
                  </c:pt>
                  <c:pt idx="7">
                    <c:v>1.1791991677538949</c:v>
                  </c:pt>
                  <c:pt idx="8">
                    <c:v>1.2743292122551204</c:v>
                  </c:pt>
                  <c:pt idx="9">
                    <c:v>1.3246618082745</c:v>
                  </c:pt>
                  <c:pt idx="10">
                    <c:v>1.323514343132401</c:v>
                  </c:pt>
                  <c:pt idx="11">
                    <c:v>1.3060751836205913</c:v>
                  </c:pt>
                  <c:pt idx="12">
                    <c:v>1.316844831646354</c:v>
                  </c:pt>
                  <c:pt idx="13">
                    <c:v>1.314064764108806</c:v>
                  </c:pt>
                  <c:pt idx="14">
                    <c:v>1.346593638623967</c:v>
                  </c:pt>
                  <c:pt idx="15">
                    <c:v>1.3520183629208467</c:v>
                  </c:pt>
                  <c:pt idx="16">
                    <c:v>1.3476672081460448</c:v>
                  </c:pt>
                  <c:pt idx="17">
                    <c:v>1.3548990743549625</c:v>
                  </c:pt>
                  <c:pt idx="18">
                    <c:v>1.3982808988144966</c:v>
                  </c:pt>
                  <c:pt idx="19">
                    <c:v>1.4530736319451223</c:v>
                  </c:pt>
                </c:numCache>
              </c:numRef>
            </c:plus>
            <c:minus>
              <c:numRef>
                <c:f>'OR1-791'!$E$218:$E$237</c:f>
                <c:numCache>
                  <c:ptCount val="20"/>
                  <c:pt idx="0">
                    <c:v>0.806430152412856</c:v>
                  </c:pt>
                  <c:pt idx="1">
                    <c:v>0.9651027603270357</c:v>
                  </c:pt>
                  <c:pt idx="2">
                    <c:v>1.1945003219027612</c:v>
                  </c:pt>
                  <c:pt idx="3">
                    <c:v>1.2651997102474637</c:v>
                  </c:pt>
                  <c:pt idx="4">
                    <c:v>1.3759998802017046</c:v>
                  </c:pt>
                  <c:pt idx="5">
                    <c:v>1.3124079998796483</c:v>
                  </c:pt>
                  <c:pt idx="6">
                    <c:v>1.1410501051563422</c:v>
                  </c:pt>
                  <c:pt idx="7">
                    <c:v>1.1791991677538949</c:v>
                  </c:pt>
                  <c:pt idx="8">
                    <c:v>1.2743292122551204</c:v>
                  </c:pt>
                  <c:pt idx="9">
                    <c:v>1.3246618082745</c:v>
                  </c:pt>
                  <c:pt idx="10">
                    <c:v>1.323514343132401</c:v>
                  </c:pt>
                  <c:pt idx="11">
                    <c:v>1.3060751836205913</c:v>
                  </c:pt>
                  <c:pt idx="12">
                    <c:v>1.316844831646354</c:v>
                  </c:pt>
                  <c:pt idx="13">
                    <c:v>1.314064764108806</c:v>
                  </c:pt>
                  <c:pt idx="14">
                    <c:v>1.346593638623967</c:v>
                  </c:pt>
                  <c:pt idx="15">
                    <c:v>1.3520183629208467</c:v>
                  </c:pt>
                  <c:pt idx="16">
                    <c:v>1.3476672081460448</c:v>
                  </c:pt>
                  <c:pt idx="17">
                    <c:v>1.3548990743549625</c:v>
                  </c:pt>
                  <c:pt idx="18">
                    <c:v>1.3982808988144966</c:v>
                  </c:pt>
                  <c:pt idx="19">
                    <c:v>1.4530736319451223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0"/>
                <c:pt idx="0">
                  <c:v>0.7414777262791741</c:v>
                </c:pt>
                <c:pt idx="1">
                  <c:v>0.7264426272150848</c:v>
                </c:pt>
                <c:pt idx="2">
                  <c:v>0.4127947164749159</c:v>
                </c:pt>
                <c:pt idx="3">
                  <c:v>0.45467095717701067</c:v>
                </c:pt>
                <c:pt idx="4">
                  <c:v>0.4972954738106566</c:v>
                </c:pt>
                <c:pt idx="5">
                  <c:v>0.48759108559566267</c:v>
                </c:pt>
                <c:pt idx="6">
                  <c:v>0.5614101019322684</c:v>
                </c:pt>
                <c:pt idx="7">
                  <c:v>0.43568012363009523</c:v>
                </c:pt>
                <c:pt idx="8">
                  <c:v>0.5662128830191326</c:v>
                </c:pt>
                <c:pt idx="9">
                  <c:v>0.6011832528804024</c:v>
                </c:pt>
                <c:pt idx="10">
                  <c:v>0.3403448025867516</c:v>
                </c:pt>
                <c:pt idx="11">
                  <c:v>0.4260168509420701</c:v>
                </c:pt>
                <c:pt idx="12">
                  <c:v>0.4124398826302838</c:v>
                </c:pt>
                <c:pt idx="13">
                  <c:v>0.3643136413209372</c:v>
                </c:pt>
                <c:pt idx="14">
                  <c:v>0.36966524626382374</c:v>
                </c:pt>
                <c:pt idx="15">
                  <c:v>0.27927632223927523</c:v>
                </c:pt>
                <c:pt idx="16">
                  <c:v>0.31520401082955024</c:v>
                </c:pt>
                <c:pt idx="17">
                  <c:v>0.33469566176491156</c:v>
                </c:pt>
                <c:pt idx="18">
                  <c:v>0.3380392861736074</c:v>
                </c:pt>
                <c:pt idx="19">
                  <c:v>0.17673800522513225</c:v>
                </c:pt>
              </c:numLit>
            </c:plus>
            <c:minus>
              <c:numLit>
                <c:ptCount val="20"/>
                <c:pt idx="0">
                  <c:v>0.7414777262791741</c:v>
                </c:pt>
                <c:pt idx="1">
                  <c:v>0.7264426272150848</c:v>
                </c:pt>
                <c:pt idx="2">
                  <c:v>0.4127947164749159</c:v>
                </c:pt>
                <c:pt idx="3">
                  <c:v>0.45467095717701067</c:v>
                </c:pt>
                <c:pt idx="4">
                  <c:v>0.4972954738106566</c:v>
                </c:pt>
                <c:pt idx="5">
                  <c:v>0.48759108559566267</c:v>
                </c:pt>
                <c:pt idx="6">
                  <c:v>0.5614101019322684</c:v>
                </c:pt>
                <c:pt idx="7">
                  <c:v>0.43568012363009523</c:v>
                </c:pt>
                <c:pt idx="8">
                  <c:v>0.5662128830191326</c:v>
                </c:pt>
                <c:pt idx="9">
                  <c:v>0.6011832528804024</c:v>
                </c:pt>
                <c:pt idx="10">
                  <c:v>0.3403448025867516</c:v>
                </c:pt>
                <c:pt idx="11">
                  <c:v>0.4260168509420701</c:v>
                </c:pt>
                <c:pt idx="12">
                  <c:v>0.4124398826302838</c:v>
                </c:pt>
                <c:pt idx="13">
                  <c:v>0.3643136413209372</c:v>
                </c:pt>
                <c:pt idx="14">
                  <c:v>0.36966524626382374</c:v>
                </c:pt>
                <c:pt idx="15">
                  <c:v>0.27927632223927523</c:v>
                </c:pt>
                <c:pt idx="16">
                  <c:v>0.31520401082955024</c:v>
                </c:pt>
                <c:pt idx="17">
                  <c:v>0.33469566176491156</c:v>
                </c:pt>
                <c:pt idx="18">
                  <c:v>0.3380392861736074</c:v>
                </c:pt>
                <c:pt idx="19">
                  <c:v>0.17673800522513225</c:v>
                </c:pt>
              </c:numLit>
            </c:minus>
            <c:noEndCap val="0"/>
          </c:errBars>
          <c:xVal>
            <c:numRef>
              <c:f>'OR1-791'!$G$218:$G$237</c:f>
              <c:numCache/>
            </c:numRef>
          </c:xVal>
          <c:yVal>
            <c:numRef>
              <c:f>'OR1-791'!$C$218:$C$237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0.31 g cm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0.9942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'OR1-791'!$G$224:$G$237</c:f>
              <c:numCache/>
            </c:numRef>
          </c:xVal>
          <c:yVal>
            <c:numRef>
              <c:f>'OR1-791'!$C$224:$C$237</c:f>
              <c:numCache/>
            </c:numRef>
          </c:yVal>
          <c:smooth val="0"/>
        </c:ser>
        <c:axId val="30316464"/>
        <c:axId val="4412721"/>
      </c:scatterChart>
      <c:valAx>
        <c:axId val="30316464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12721"/>
        <c:crosses val="autoZero"/>
        <c:crossBetween val="midCat"/>
        <c:dispUnits/>
        <c:majorUnit val="10"/>
        <c:minorUnit val="10"/>
      </c:valAx>
      <c:valAx>
        <c:axId val="4412721"/>
        <c:scaling>
          <c:orientation val="maxMin"/>
          <c:max val="5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31646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9575"/>
          <c:w val="0.81725"/>
          <c:h val="0.82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'OR1-791'!$E$240:$E$259</c:f>
                <c:numCache>
                  <c:ptCount val="20"/>
                  <c:pt idx="0">
                    <c:v>0.8181036600503088</c:v>
                  </c:pt>
                  <c:pt idx="1">
                    <c:v>0.8243472535618893</c:v>
                  </c:pt>
                  <c:pt idx="2">
                    <c:v>0.8582075981303828</c:v>
                  </c:pt>
                  <c:pt idx="3">
                    <c:v>0.8742371078307875</c:v>
                  </c:pt>
                  <c:pt idx="4">
                    <c:v>0.878444033308837</c:v>
                  </c:pt>
                  <c:pt idx="5">
                    <c:v>0.8374476986887163</c:v>
                  </c:pt>
                  <c:pt idx="6">
                    <c:v>0.8252994423664564</c:v>
                  </c:pt>
                  <c:pt idx="7">
                    <c:v>0.8683580250606397</c:v>
                  </c:pt>
                  <c:pt idx="8">
                    <c:v>0.901522659467369</c:v>
                  </c:pt>
                  <c:pt idx="9">
                    <c:v>0.8743516863633125</c:v>
                  </c:pt>
                  <c:pt idx="10">
                    <c:v>0.8802688638746198</c:v>
                  </c:pt>
                  <c:pt idx="11">
                    <c:v>0.8780700810783354</c:v>
                  </c:pt>
                  <c:pt idx="12">
                    <c:v>0.8644418407229868</c:v>
                  </c:pt>
                  <c:pt idx="13">
                    <c:v>0.8926393688063466</c:v>
                  </c:pt>
                  <c:pt idx="14">
                    <c:v>0.8859395246613732</c:v>
                  </c:pt>
                  <c:pt idx="15">
                    <c:v>0.9038115491011778</c:v>
                  </c:pt>
                  <c:pt idx="16">
                    <c:v>0.8724499966073939</c:v>
                  </c:pt>
                  <c:pt idx="17">
                    <c:v>0.8884069647458549</c:v>
                  </c:pt>
                  <c:pt idx="18">
                    <c:v>0.8853193152749211</c:v>
                  </c:pt>
                  <c:pt idx="19">
                    <c:v>0.878023896381506</c:v>
                  </c:pt>
                </c:numCache>
              </c:numRef>
            </c:plus>
            <c:minus>
              <c:numRef>
                <c:f>'OR1-791'!$E$240:$E$259</c:f>
                <c:numCache>
                  <c:ptCount val="20"/>
                  <c:pt idx="0">
                    <c:v>0.8181036600503088</c:v>
                  </c:pt>
                  <c:pt idx="1">
                    <c:v>0.8243472535618893</c:v>
                  </c:pt>
                  <c:pt idx="2">
                    <c:v>0.8582075981303828</c:v>
                  </c:pt>
                  <c:pt idx="3">
                    <c:v>0.8742371078307875</c:v>
                  </c:pt>
                  <c:pt idx="4">
                    <c:v>0.878444033308837</c:v>
                  </c:pt>
                  <c:pt idx="5">
                    <c:v>0.8374476986887163</c:v>
                  </c:pt>
                  <c:pt idx="6">
                    <c:v>0.8252994423664564</c:v>
                  </c:pt>
                  <c:pt idx="7">
                    <c:v>0.8683580250606397</c:v>
                  </c:pt>
                  <c:pt idx="8">
                    <c:v>0.901522659467369</c:v>
                  </c:pt>
                  <c:pt idx="9">
                    <c:v>0.8743516863633125</c:v>
                  </c:pt>
                  <c:pt idx="10">
                    <c:v>0.8802688638746198</c:v>
                  </c:pt>
                  <c:pt idx="11">
                    <c:v>0.8780700810783354</c:v>
                  </c:pt>
                  <c:pt idx="12">
                    <c:v>0.8644418407229868</c:v>
                  </c:pt>
                  <c:pt idx="13">
                    <c:v>0.8926393688063466</c:v>
                  </c:pt>
                  <c:pt idx="14">
                    <c:v>0.8859395246613732</c:v>
                  </c:pt>
                  <c:pt idx="15">
                    <c:v>0.9038115491011778</c:v>
                  </c:pt>
                  <c:pt idx="16">
                    <c:v>0.8724499966073939</c:v>
                  </c:pt>
                  <c:pt idx="17">
                    <c:v>0.8884069647458549</c:v>
                  </c:pt>
                  <c:pt idx="18">
                    <c:v>0.8853193152749211</c:v>
                  </c:pt>
                  <c:pt idx="19">
                    <c:v>0.878023896381506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0"/>
                <c:pt idx="0">
                  <c:v>0.8080217370113617</c:v>
                </c:pt>
                <c:pt idx="1">
                  <c:v>0.5978429204942086</c:v>
                </c:pt>
                <c:pt idx="2">
                  <c:v>0.9394859895858659</c:v>
                </c:pt>
                <c:pt idx="3">
                  <c:v>0.8050741998852826</c:v>
                </c:pt>
                <c:pt idx="4">
                  <c:v>0.6346719084947331</c:v>
                </c:pt>
                <c:pt idx="5">
                  <c:v>0.8460353647315411</c:v>
                </c:pt>
                <c:pt idx="6">
                  <c:v>0.8475635642861801</c:v>
                </c:pt>
                <c:pt idx="7">
                  <c:v>0.6491438695964806</c:v>
                </c:pt>
                <c:pt idx="8">
                  <c:v>0.667607673819647</c:v>
                </c:pt>
                <c:pt idx="9">
                  <c:v>0.4470594524389192</c:v>
                </c:pt>
                <c:pt idx="10">
                  <c:v>0.6602235130705334</c:v>
                </c:pt>
                <c:pt idx="11">
                  <c:v>0.4899501459601703</c:v>
                </c:pt>
                <c:pt idx="12">
                  <c:v>0.550457679489252</c:v>
                </c:pt>
                <c:pt idx="13">
                  <c:v>0.39552582865199537</c:v>
                </c:pt>
                <c:pt idx="14">
                  <c:v>0.4393482930720038</c:v>
                </c:pt>
                <c:pt idx="15">
                  <c:v>0.45953525503071235</c:v>
                </c:pt>
                <c:pt idx="16">
                  <c:v>0.4417610404505134</c:v>
                </c:pt>
                <c:pt idx="17">
                  <c:v>0.2932678396869012</c:v>
                </c:pt>
                <c:pt idx="18">
                  <c:v>0.2901164155846271</c:v>
                </c:pt>
                <c:pt idx="19">
                  <c:v>0.3996230419659829</c:v>
                </c:pt>
              </c:numLit>
            </c:plus>
            <c:minus>
              <c:numLit>
                <c:ptCount val="20"/>
                <c:pt idx="0">
                  <c:v>0.8080217370113617</c:v>
                </c:pt>
                <c:pt idx="1">
                  <c:v>0.5978429204942086</c:v>
                </c:pt>
                <c:pt idx="2">
                  <c:v>0.9394859895858659</c:v>
                </c:pt>
                <c:pt idx="3">
                  <c:v>0.8050741998852826</c:v>
                </c:pt>
                <c:pt idx="4">
                  <c:v>0.6346719084947331</c:v>
                </c:pt>
                <c:pt idx="5">
                  <c:v>0.8460353647315411</c:v>
                </c:pt>
                <c:pt idx="6">
                  <c:v>0.8475635642861801</c:v>
                </c:pt>
                <c:pt idx="7">
                  <c:v>0.6491438695964806</c:v>
                </c:pt>
                <c:pt idx="8">
                  <c:v>0.667607673819647</c:v>
                </c:pt>
                <c:pt idx="9">
                  <c:v>0.4470594524389192</c:v>
                </c:pt>
                <c:pt idx="10">
                  <c:v>0.6602235130705334</c:v>
                </c:pt>
                <c:pt idx="11">
                  <c:v>0.4899501459601703</c:v>
                </c:pt>
                <c:pt idx="12">
                  <c:v>0.550457679489252</c:v>
                </c:pt>
                <c:pt idx="13">
                  <c:v>0.39552582865199537</c:v>
                </c:pt>
                <c:pt idx="14">
                  <c:v>0.4393482930720038</c:v>
                </c:pt>
                <c:pt idx="15">
                  <c:v>0.45953525503071235</c:v>
                </c:pt>
                <c:pt idx="16">
                  <c:v>0.4417610404505134</c:v>
                </c:pt>
                <c:pt idx="17">
                  <c:v>0.2932678396869012</c:v>
                </c:pt>
                <c:pt idx="18">
                  <c:v>0.2901164155846271</c:v>
                </c:pt>
                <c:pt idx="19">
                  <c:v>0.3996230419659829</c:v>
                </c:pt>
              </c:numLit>
            </c:minus>
            <c:noEndCap val="0"/>
          </c:errBars>
          <c:xVal>
            <c:numRef>
              <c:f>'OR1-791'!$G$240:$G$259</c:f>
              <c:numCache/>
            </c:numRef>
          </c:xVal>
          <c:yVal>
            <c:numRef>
              <c:f>'OR1-791'!$C$240:$C$259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0.55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0.9587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'OR1-791'!$G$242:$G$247</c:f>
              <c:numCache/>
            </c:numRef>
          </c:xVal>
          <c:yVal>
            <c:numRef>
              <c:f>'OR1-791'!$C$242:$C$247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0.29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0.9955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'OR1-791'!$G$247:$G$259</c:f>
              <c:numCache/>
            </c:numRef>
          </c:xVal>
          <c:yVal>
            <c:numRef>
              <c:f>'OR1-791'!$C$247:$C$259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'OR1-791'!$G$240:$G$242</c:f>
              <c:numCache/>
            </c:numRef>
          </c:xVal>
          <c:yVal>
            <c:numRef>
              <c:f>'OR1-791'!$C$240:$C$242</c:f>
              <c:numCache/>
            </c:numRef>
          </c:yVal>
          <c:smooth val="0"/>
        </c:ser>
        <c:axId val="39714490"/>
        <c:axId val="21886091"/>
      </c:scatterChart>
      <c:valAx>
        <c:axId val="39714490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1886091"/>
        <c:crosses val="autoZero"/>
        <c:crossBetween val="midCat"/>
        <c:dispUnits/>
        <c:majorUnit val="10"/>
        <c:minorUnit val="10"/>
      </c:valAx>
      <c:valAx>
        <c:axId val="21886091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7144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4"/>
          <c:w val="0.99975"/>
          <c:h val="0.88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'OR1-791'!$E$240:$E$253</c:f>
                <c:numCache>
                  <c:ptCount val="14"/>
                  <c:pt idx="0">
                    <c:v>0.8181036600503088</c:v>
                  </c:pt>
                  <c:pt idx="1">
                    <c:v>0.8243472535618893</c:v>
                  </c:pt>
                  <c:pt idx="2">
                    <c:v>0.8582075981303828</c:v>
                  </c:pt>
                  <c:pt idx="3">
                    <c:v>0.8742371078307875</c:v>
                  </c:pt>
                  <c:pt idx="4">
                    <c:v>0.878444033308837</c:v>
                  </c:pt>
                  <c:pt idx="5">
                    <c:v>0.8374476986887163</c:v>
                  </c:pt>
                  <c:pt idx="6">
                    <c:v>0.8252994423664564</c:v>
                  </c:pt>
                  <c:pt idx="7">
                    <c:v>0.8683580250606397</c:v>
                  </c:pt>
                  <c:pt idx="8">
                    <c:v>0.901522659467369</c:v>
                  </c:pt>
                  <c:pt idx="9">
                    <c:v>0.8743516863633125</c:v>
                  </c:pt>
                  <c:pt idx="10">
                    <c:v>0.8802688638746198</c:v>
                  </c:pt>
                  <c:pt idx="11">
                    <c:v>0.8780700810783354</c:v>
                  </c:pt>
                  <c:pt idx="12">
                    <c:v>0.8644418407229868</c:v>
                  </c:pt>
                  <c:pt idx="13">
                    <c:v>0.8926393688063466</c:v>
                  </c:pt>
                </c:numCache>
              </c:numRef>
            </c:plus>
            <c:minus>
              <c:numRef>
                <c:f>'OR1-791'!$E$240:$E$253</c:f>
                <c:numCache>
                  <c:ptCount val="14"/>
                  <c:pt idx="0">
                    <c:v>0.8181036600503088</c:v>
                  </c:pt>
                  <c:pt idx="1">
                    <c:v>0.8243472535618893</c:v>
                  </c:pt>
                  <c:pt idx="2">
                    <c:v>0.8582075981303828</c:v>
                  </c:pt>
                  <c:pt idx="3">
                    <c:v>0.8742371078307875</c:v>
                  </c:pt>
                  <c:pt idx="4">
                    <c:v>0.878444033308837</c:v>
                  </c:pt>
                  <c:pt idx="5">
                    <c:v>0.8374476986887163</c:v>
                  </c:pt>
                  <c:pt idx="6">
                    <c:v>0.8252994423664564</c:v>
                  </c:pt>
                  <c:pt idx="7">
                    <c:v>0.8683580250606397</c:v>
                  </c:pt>
                  <c:pt idx="8">
                    <c:v>0.901522659467369</c:v>
                  </c:pt>
                  <c:pt idx="9">
                    <c:v>0.8743516863633125</c:v>
                  </c:pt>
                  <c:pt idx="10">
                    <c:v>0.8802688638746198</c:v>
                  </c:pt>
                  <c:pt idx="11">
                    <c:v>0.8780700810783354</c:v>
                  </c:pt>
                  <c:pt idx="12">
                    <c:v>0.8644418407229868</c:v>
                  </c:pt>
                  <c:pt idx="13">
                    <c:v>0.8926393688063466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4"/>
                <c:pt idx="0">
                  <c:v>0.008340878525664923</c:v>
                </c:pt>
                <c:pt idx="1">
                  <c:v>0.01330514832155331</c:v>
                </c:pt>
                <c:pt idx="2">
                  <c:v>0.011306095010590041</c:v>
                </c:pt>
                <c:pt idx="3">
                  <c:v>0.010542980429256485</c:v>
                </c:pt>
                <c:pt idx="4">
                  <c:v>0.012862871151317455</c:v>
                </c:pt>
                <c:pt idx="5">
                  <c:v>0.01595056287455759</c:v>
                </c:pt>
                <c:pt idx="6">
                  <c:v>0.01019306307871005</c:v>
                </c:pt>
                <c:pt idx="7">
                  <c:v>0.01136989418226863</c:v>
                </c:pt>
                <c:pt idx="8">
                  <c:v>0.014311825470861112</c:v>
                </c:pt>
                <c:pt idx="9">
                  <c:v>0.01733146050215386</c:v>
                </c:pt>
                <c:pt idx="10">
                  <c:v>0.01377781103786757</c:v>
                </c:pt>
                <c:pt idx="11">
                  <c:v>0.021243800425920237</c:v>
                </c:pt>
                <c:pt idx="12">
                  <c:v>0.013380898629969181</c:v>
                </c:pt>
                <c:pt idx="13">
                  <c:v>0.01443946741700709</c:v>
                </c:pt>
              </c:numLit>
            </c:plus>
            <c:minus>
              <c:numLit>
                <c:ptCount val="14"/>
                <c:pt idx="0">
                  <c:v>0.008340878525664923</c:v>
                </c:pt>
                <c:pt idx="1">
                  <c:v>0.01330514832155331</c:v>
                </c:pt>
                <c:pt idx="2">
                  <c:v>0.011306095010590041</c:v>
                </c:pt>
                <c:pt idx="3">
                  <c:v>0.010542980429256485</c:v>
                </c:pt>
                <c:pt idx="4">
                  <c:v>0.012862871151317455</c:v>
                </c:pt>
                <c:pt idx="5">
                  <c:v>0.01595056287455759</c:v>
                </c:pt>
                <c:pt idx="6">
                  <c:v>0.01019306307871005</c:v>
                </c:pt>
                <c:pt idx="7">
                  <c:v>0.01136989418226863</c:v>
                </c:pt>
                <c:pt idx="8">
                  <c:v>0.014311825470861112</c:v>
                </c:pt>
                <c:pt idx="9">
                  <c:v>0.01733146050215386</c:v>
                </c:pt>
                <c:pt idx="10">
                  <c:v>0.01377781103786757</c:v>
                </c:pt>
                <c:pt idx="11">
                  <c:v>0.021243800425920237</c:v>
                </c:pt>
                <c:pt idx="12">
                  <c:v>0.013380898629969181</c:v>
                </c:pt>
                <c:pt idx="13">
                  <c:v>0.01443946741700709</c:v>
                </c:pt>
              </c:numLit>
            </c:minus>
            <c:noEndCap val="0"/>
          </c:errBars>
          <c:xVal>
            <c:numRef>
              <c:f>'OR1-791'!$K$240:$K$253</c:f>
              <c:numCache/>
            </c:numRef>
          </c:xVal>
          <c:yVal>
            <c:numRef>
              <c:f>'OR1-791'!$C$240:$C$253</c:f>
              <c:numCache/>
            </c:numRef>
          </c:yVal>
          <c:smooth val="0"/>
        </c:ser>
        <c:axId val="62757092"/>
        <c:axId val="27942917"/>
      </c:scatterChart>
      <c:valAx>
        <c:axId val="62757092"/>
        <c:scaling>
          <c:orientation val="minMax"/>
          <c:max val="0.3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7942917"/>
        <c:crosses val="autoZero"/>
        <c:crossBetween val="midCat"/>
        <c:dispUnits/>
        <c:majorUnit val="0.1"/>
        <c:minorUnit val="0.05"/>
      </c:valAx>
      <c:valAx>
        <c:axId val="27942917"/>
        <c:scaling>
          <c:orientation val="maxMin"/>
          <c:max val="4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crossAx val="62757092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11925"/>
          <c:w val="0.7807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'OR1-791'!$E$263:$E$279</c:f>
                <c:numCache>
                  <c:ptCount val="17"/>
                  <c:pt idx="0">
                    <c:v>0.7846025321254245</c:v>
                  </c:pt>
                  <c:pt idx="1">
                    <c:v>0.8435306568728639</c:v>
                  </c:pt>
                  <c:pt idx="2">
                    <c:v>0.8519240269200692</c:v>
                  </c:pt>
                  <c:pt idx="3">
                    <c:v>0.968679951905316</c:v>
                  </c:pt>
                  <c:pt idx="4">
                    <c:v>1.004700844309606</c:v>
                  </c:pt>
                  <c:pt idx="5">
                    <c:v>0.9603746089233235</c:v>
                  </c:pt>
                  <c:pt idx="6">
                    <c:v>0.9975854716493502</c:v>
                  </c:pt>
                  <c:pt idx="7">
                    <c:v>0.9645629449118034</c:v>
                  </c:pt>
                  <c:pt idx="8">
                    <c:v>0.9796733474286782</c:v>
                  </c:pt>
                  <c:pt idx="9">
                    <c:v>0.9881962676680806</c:v>
                  </c:pt>
                  <c:pt idx="10">
                    <c:v>0.9651093998005574</c:v>
                  </c:pt>
                  <c:pt idx="11">
                    <c:v>1.0220102187604978</c:v>
                  </c:pt>
                  <c:pt idx="12">
                    <c:v>1.0304300939264177</c:v>
                  </c:pt>
                  <c:pt idx="13">
                    <c:v>1.019683505563957</c:v>
                  </c:pt>
                  <c:pt idx="14">
                    <c:v>0.9832114896074589</c:v>
                  </c:pt>
                  <c:pt idx="15">
                    <c:v>0.9888315533024712</c:v>
                  </c:pt>
                  <c:pt idx="16">
                    <c:v>1.0486543401259758</c:v>
                  </c:pt>
                </c:numCache>
              </c:numRef>
            </c:plus>
            <c:minus>
              <c:numRef>
                <c:f>'OR1-791'!$E$263:$E$279</c:f>
                <c:numCache>
                  <c:ptCount val="17"/>
                  <c:pt idx="0">
                    <c:v>0.7846025321254245</c:v>
                  </c:pt>
                  <c:pt idx="1">
                    <c:v>0.8435306568728639</c:v>
                  </c:pt>
                  <c:pt idx="2">
                    <c:v>0.8519240269200692</c:v>
                  </c:pt>
                  <c:pt idx="3">
                    <c:v>0.968679951905316</c:v>
                  </c:pt>
                  <c:pt idx="4">
                    <c:v>1.004700844309606</c:v>
                  </c:pt>
                  <c:pt idx="5">
                    <c:v>0.9603746089233235</c:v>
                  </c:pt>
                  <c:pt idx="6">
                    <c:v>0.9975854716493502</c:v>
                  </c:pt>
                  <c:pt idx="7">
                    <c:v>0.9645629449118034</c:v>
                  </c:pt>
                  <c:pt idx="8">
                    <c:v>0.9796733474286782</c:v>
                  </c:pt>
                  <c:pt idx="9">
                    <c:v>0.9881962676680806</c:v>
                  </c:pt>
                  <c:pt idx="10">
                    <c:v>0.9651093998005574</c:v>
                  </c:pt>
                  <c:pt idx="11">
                    <c:v>1.0220102187604978</c:v>
                  </c:pt>
                  <c:pt idx="12">
                    <c:v>1.0304300939264177</c:v>
                  </c:pt>
                  <c:pt idx="13">
                    <c:v>1.019683505563957</c:v>
                  </c:pt>
                  <c:pt idx="14">
                    <c:v>0.9832114896074589</c:v>
                  </c:pt>
                  <c:pt idx="15">
                    <c:v>0.9888315533024712</c:v>
                  </c:pt>
                  <c:pt idx="16">
                    <c:v>1.0486543401259758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7"/>
                <c:pt idx="0">
                  <c:v>0.5782493210166544</c:v>
                </c:pt>
                <c:pt idx="1">
                  <c:v>0.7106592490779303</c:v>
                </c:pt>
                <c:pt idx="2">
                  <c:v>0.45426242673711964</c:v>
                </c:pt>
                <c:pt idx="3">
                  <c:v>0.6416239304702445</c:v>
                </c:pt>
                <c:pt idx="4">
                  <c:v>0.8291501581523233</c:v>
                </c:pt>
                <c:pt idx="5">
                  <c:v>0.664623814533635</c:v>
                </c:pt>
                <c:pt idx="6">
                  <c:v>0.47485084967992114</c:v>
                </c:pt>
                <c:pt idx="7">
                  <c:v>0.6229923552628822</c:v>
                </c:pt>
                <c:pt idx="8">
                  <c:v>0.4113348417190057</c:v>
                </c:pt>
                <c:pt idx="9">
                  <c:v>0.541412634254078</c:v>
                </c:pt>
                <c:pt idx="10">
                  <c:v>0.35773384303144123</c:v>
                </c:pt>
                <c:pt idx="11">
                  <c:v>0.3529649272692097</c:v>
                </c:pt>
                <c:pt idx="12">
                  <c:v>0.28978963385553624</c:v>
                </c:pt>
                <c:pt idx="13">
                  <c:v>0.31498868207504976</c:v>
                </c:pt>
                <c:pt idx="14">
                  <c:v>0.4923276475418963</c:v>
                </c:pt>
                <c:pt idx="15">
                  <c:v>0.332586949902127</c:v>
                </c:pt>
                <c:pt idx="16">
                  <c:v>0.3415660755358017</c:v>
                </c:pt>
              </c:numLit>
            </c:plus>
            <c:minus>
              <c:numLit>
                <c:ptCount val="17"/>
                <c:pt idx="0">
                  <c:v>0.5782493210166544</c:v>
                </c:pt>
                <c:pt idx="1">
                  <c:v>0.7106592490779303</c:v>
                </c:pt>
                <c:pt idx="2">
                  <c:v>0.45426242673711964</c:v>
                </c:pt>
                <c:pt idx="3">
                  <c:v>0.6416239304702445</c:v>
                </c:pt>
                <c:pt idx="4">
                  <c:v>0.8291501581523233</c:v>
                </c:pt>
                <c:pt idx="5">
                  <c:v>0.664623814533635</c:v>
                </c:pt>
                <c:pt idx="6">
                  <c:v>0.47485084967992114</c:v>
                </c:pt>
                <c:pt idx="7">
                  <c:v>0.6229923552628822</c:v>
                </c:pt>
                <c:pt idx="8">
                  <c:v>0.4113348417190057</c:v>
                </c:pt>
                <c:pt idx="9">
                  <c:v>0.541412634254078</c:v>
                </c:pt>
                <c:pt idx="10">
                  <c:v>0.35773384303144123</c:v>
                </c:pt>
                <c:pt idx="11">
                  <c:v>0.3529649272692097</c:v>
                </c:pt>
                <c:pt idx="12">
                  <c:v>0.28978963385553624</c:v>
                </c:pt>
                <c:pt idx="13">
                  <c:v>0.31498868207504976</c:v>
                </c:pt>
                <c:pt idx="14">
                  <c:v>0.4923276475418963</c:v>
                </c:pt>
                <c:pt idx="15">
                  <c:v>0.332586949902127</c:v>
                </c:pt>
                <c:pt idx="16">
                  <c:v>0.3415660755358017</c:v>
                </c:pt>
              </c:numLit>
            </c:minus>
            <c:noEndCap val="0"/>
          </c:errBars>
          <c:xVal>
            <c:numRef>
              <c:f>'OR1-791'!$G$263:$G$279</c:f>
              <c:numCache/>
            </c:numRef>
          </c:xVal>
          <c:yVal>
            <c:numRef>
              <c:f>'OR1-791'!$C$263:$C$279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0.25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0.9647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'OR1-791'!$G$266:$G$279</c:f>
              <c:numCache/>
            </c:numRef>
          </c:xVal>
          <c:yVal>
            <c:numRef>
              <c:f>'OR1-791'!$C$266:$C$279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'OR1-791'!$G$263:$G$266</c:f>
              <c:numCache/>
            </c:numRef>
          </c:xVal>
          <c:yVal>
            <c:numRef>
              <c:f>'OR1-791'!$C$263:$C$266</c:f>
              <c:numCache/>
            </c:numRef>
          </c:yVal>
          <c:smooth val="0"/>
        </c:ser>
        <c:axId val="50159662"/>
        <c:axId val="48783775"/>
      </c:scatterChart>
      <c:valAx>
        <c:axId val="50159662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783775"/>
        <c:crosses val="autoZero"/>
        <c:crossBetween val="midCat"/>
        <c:dispUnits/>
        <c:majorUnit val="10"/>
        <c:minorUnit val="10"/>
      </c:valAx>
      <c:valAx>
        <c:axId val="48783775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0159662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8025"/>
          <c:w val="0.9215"/>
          <c:h val="0.8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S = 0.10 g cm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= 0.965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'OR1-791'!$E$5:$E$22</c:f>
                <c:numCache>
                  <c:ptCount val="6"/>
                  <c:pt idx="0">
                    <c:v>0.6083643531046142</c:v>
                  </c:pt>
                  <c:pt idx="1">
                    <c:v>0.6296808314566832</c:v>
                  </c:pt>
                  <c:pt idx="2">
                    <c:v>0.7056795199966582</c:v>
                  </c:pt>
                  <c:pt idx="3">
                    <c:v>0.7194444468948815</c:v>
                  </c:pt>
                  <c:pt idx="4">
                    <c:v>0.7570323557414652</c:v>
                  </c:pt>
                  <c:pt idx="5">
                    <c:v>0.8188003478449728</c:v>
                  </c:pt>
                </c:numCache>
              </c:numRef>
            </c:plus>
            <c:minus>
              <c:numRef>
                <c:f>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0.7289103969790507</c:v>
                </c:pt>
                <c:pt idx="1">
                  <c:v>0.7744257448884536</c:v>
                </c:pt>
                <c:pt idx="2">
                  <c:v>0.4892781585879708</c:v>
                </c:pt>
                <c:pt idx="3">
                  <c:v>0.4830624772706338</c:v>
                </c:pt>
                <c:pt idx="4">
                  <c:v>0.28025713117146256</c:v>
                </c:pt>
                <c:pt idx="5">
                  <c:v>0.2879763020393566</c:v>
                </c:pt>
              </c:numLit>
            </c:plus>
            <c:minus>
              <c:numLit>
                <c:ptCount val="6"/>
                <c:pt idx="0">
                  <c:v>0.7289103969790507</c:v>
                </c:pt>
                <c:pt idx="1">
                  <c:v>0.7744257448884536</c:v>
                </c:pt>
                <c:pt idx="2">
                  <c:v>0.4892781585879708</c:v>
                </c:pt>
                <c:pt idx="3">
                  <c:v>0.4830624772706338</c:v>
                </c:pt>
                <c:pt idx="4">
                  <c:v>0.28025713117146256</c:v>
                </c:pt>
                <c:pt idx="5">
                  <c:v>0.2879763020393566</c:v>
                </c:pt>
              </c:numLit>
            </c:minus>
            <c:noEndCap val="0"/>
          </c:errBars>
          <c:xVal>
            <c:numRef>
              <c:f>'OR1-791'!$G$25:$G$30</c:f>
              <c:numCache/>
            </c:numRef>
          </c:xVal>
          <c:yVal>
            <c:numRef>
              <c:f>'OR1-791'!$C$25:$C$30</c:f>
              <c:numCache/>
            </c:numRef>
          </c:yVal>
          <c:smooth val="0"/>
        </c:ser>
        <c:axId val="46828868"/>
        <c:axId val="18806629"/>
      </c:scatterChart>
      <c:valAx>
        <c:axId val="46828868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806629"/>
        <c:crosses val="autoZero"/>
        <c:crossBetween val="midCat"/>
        <c:dispUnits/>
        <c:majorUnit val="10"/>
        <c:minorUnit val="10"/>
      </c:valAx>
      <c:valAx>
        <c:axId val="18806629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68288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11575"/>
          <c:w val="0.816"/>
          <c:h val="0.8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'OR1-791'!$E$282:$E$304</c:f>
                <c:numCache>
                  <c:ptCount val="23"/>
                  <c:pt idx="0">
                    <c:v>0.7708516889871544</c:v>
                  </c:pt>
                  <c:pt idx="1">
                    <c:v>0.8536303967193773</c:v>
                  </c:pt>
                  <c:pt idx="2">
                    <c:v>0.9594173778897567</c:v>
                  </c:pt>
                  <c:pt idx="3">
                    <c:v>0.8836178317734</c:v>
                  </c:pt>
                  <c:pt idx="4">
                    <c:v>0.9464973110164181</c:v>
                  </c:pt>
                  <c:pt idx="5">
                    <c:v>0.8860562629220312</c:v>
                  </c:pt>
                  <c:pt idx="6">
                    <c:v>0.8904535320118284</c:v>
                  </c:pt>
                  <c:pt idx="7">
                    <c:v>0.9347658880379269</c:v>
                  </c:pt>
                  <c:pt idx="8">
                    <c:v>0.9316721214972612</c:v>
                  </c:pt>
                  <c:pt idx="9">
                    <c:v>0.8994726184111129</c:v>
                  </c:pt>
                  <c:pt idx="10">
                    <c:v>0.8952504470963996</c:v>
                  </c:pt>
                  <c:pt idx="11">
                    <c:v>0.9130037054325224</c:v>
                  </c:pt>
                  <c:pt idx="12">
                    <c:v>0.9218230960505015</c:v>
                  </c:pt>
                  <c:pt idx="13">
                    <c:v>0.9235962506316573</c:v>
                  </c:pt>
                  <c:pt idx="14">
                    <c:v>0.9463296763124956</c:v>
                  </c:pt>
                  <c:pt idx="15">
                    <c:v>0.9409080090359366</c:v>
                  </c:pt>
                  <c:pt idx="16">
                    <c:v>0.9118466996571816</c:v>
                  </c:pt>
                  <c:pt idx="17">
                    <c:v>0.9336612311372916</c:v>
                  </c:pt>
                  <c:pt idx="18">
                    <c:v>0.940025102512013</c:v>
                  </c:pt>
                  <c:pt idx="19">
                    <c:v>0.9784092757314422</c:v>
                  </c:pt>
                  <c:pt idx="20">
                    <c:v>1.0011285622835766</c:v>
                  </c:pt>
                  <c:pt idx="21">
                    <c:v>1.0250154520201873</c:v>
                  </c:pt>
                  <c:pt idx="22">
                    <c:v>1.0641647842855195</c:v>
                  </c:pt>
                </c:numCache>
              </c:numRef>
            </c:plus>
            <c:minus>
              <c:numRef>
                <c:f>'OR1-791'!$E$282:$E$304</c:f>
                <c:numCache>
                  <c:ptCount val="23"/>
                  <c:pt idx="0">
                    <c:v>0.7708516889871544</c:v>
                  </c:pt>
                  <c:pt idx="1">
                    <c:v>0.8536303967193773</c:v>
                  </c:pt>
                  <c:pt idx="2">
                    <c:v>0.9594173778897567</c:v>
                  </c:pt>
                  <c:pt idx="3">
                    <c:v>0.8836178317734</c:v>
                  </c:pt>
                  <c:pt idx="4">
                    <c:v>0.9464973110164181</c:v>
                  </c:pt>
                  <c:pt idx="5">
                    <c:v>0.8860562629220312</c:v>
                  </c:pt>
                  <c:pt idx="6">
                    <c:v>0.8904535320118284</c:v>
                  </c:pt>
                  <c:pt idx="7">
                    <c:v>0.9347658880379269</c:v>
                  </c:pt>
                  <c:pt idx="8">
                    <c:v>0.9316721214972612</c:v>
                  </c:pt>
                  <c:pt idx="9">
                    <c:v>0.8994726184111129</c:v>
                  </c:pt>
                  <c:pt idx="10">
                    <c:v>0.8952504470963996</c:v>
                  </c:pt>
                  <c:pt idx="11">
                    <c:v>0.9130037054325224</c:v>
                  </c:pt>
                  <c:pt idx="12">
                    <c:v>0.9218230960505015</c:v>
                  </c:pt>
                  <c:pt idx="13">
                    <c:v>0.9235962506316573</c:v>
                  </c:pt>
                  <c:pt idx="14">
                    <c:v>0.9463296763124956</c:v>
                  </c:pt>
                  <c:pt idx="15">
                    <c:v>0.9409080090359366</c:v>
                  </c:pt>
                  <c:pt idx="16">
                    <c:v>0.9118466996571816</c:v>
                  </c:pt>
                  <c:pt idx="17">
                    <c:v>0.9336612311372916</c:v>
                  </c:pt>
                  <c:pt idx="18">
                    <c:v>0.940025102512013</c:v>
                  </c:pt>
                  <c:pt idx="19">
                    <c:v>0.9784092757314422</c:v>
                  </c:pt>
                  <c:pt idx="20">
                    <c:v>1.0011285622835766</c:v>
                  </c:pt>
                  <c:pt idx="21">
                    <c:v>1.0250154520201873</c:v>
                  </c:pt>
                  <c:pt idx="22">
                    <c:v>1.0641647842855195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3"/>
                <c:pt idx="0">
                  <c:v>0.3878146779517297</c:v>
                </c:pt>
                <c:pt idx="1">
                  <c:v>0.3395596842847333</c:v>
                </c:pt>
                <c:pt idx="2">
                  <c:v>0.5704007861856386</c:v>
                </c:pt>
                <c:pt idx="3">
                  <c:v>0.6872934314166721</c:v>
                </c:pt>
                <c:pt idx="4">
                  <c:v>0.43200791972134356</c:v>
                </c:pt>
                <c:pt idx="5">
                  <c:v>0.6061703899674562</c:v>
                </c:pt>
                <c:pt idx="6">
                  <c:v>0.4806049321350174</c:v>
                </c:pt>
                <c:pt idx="7">
                  <c:v>0.46620209237371907</c:v>
                </c:pt>
                <c:pt idx="8">
                  <c:v>0.566736499499691</c:v>
                </c:pt>
                <c:pt idx="9">
                  <c:v>0.5394351271410844</c:v>
                </c:pt>
                <c:pt idx="10">
                  <c:v>0.6232134333262839</c:v>
                </c:pt>
                <c:pt idx="11">
                  <c:v>0.47188502148178346</c:v>
                </c:pt>
                <c:pt idx="12">
                  <c:v>0.46071570614147955</c:v>
                </c:pt>
                <c:pt idx="13">
                  <c:v>0.4294187246387847</c:v>
                </c:pt>
                <c:pt idx="14">
                  <c:v>0.4107793900434413</c:v>
                </c:pt>
                <c:pt idx="15">
                  <c:v>0.5738108064749069</c:v>
                </c:pt>
                <c:pt idx="16">
                  <c:v>0.4498581694020513</c:v>
                </c:pt>
                <c:pt idx="17">
                  <c:v>0.4693451968178525</c:v>
                </c:pt>
                <c:pt idx="18">
                  <c:v>0.5107527630468538</c:v>
                </c:pt>
                <c:pt idx="19">
                  <c:v>0.3672697262721947</c:v>
                </c:pt>
                <c:pt idx="20">
                  <c:v>0.42999274721853414</c:v>
                </c:pt>
                <c:pt idx="21">
                  <c:v>0.31019557043274915</c:v>
                </c:pt>
                <c:pt idx="22">
                  <c:v>0.2762156815259842</c:v>
                </c:pt>
              </c:numLit>
            </c:plus>
            <c:minus>
              <c:numLit>
                <c:ptCount val="23"/>
                <c:pt idx="0">
                  <c:v>0.3878146779517297</c:v>
                </c:pt>
                <c:pt idx="1">
                  <c:v>0.3395596842847333</c:v>
                </c:pt>
                <c:pt idx="2">
                  <c:v>0.5704007861856386</c:v>
                </c:pt>
                <c:pt idx="3">
                  <c:v>0.6872934314166721</c:v>
                </c:pt>
                <c:pt idx="4">
                  <c:v>0.43200791972134356</c:v>
                </c:pt>
                <c:pt idx="5">
                  <c:v>0.6061703899674562</c:v>
                </c:pt>
                <c:pt idx="6">
                  <c:v>0.4806049321350174</c:v>
                </c:pt>
                <c:pt idx="7">
                  <c:v>0.46620209237371907</c:v>
                </c:pt>
                <c:pt idx="8">
                  <c:v>0.566736499499691</c:v>
                </c:pt>
                <c:pt idx="9">
                  <c:v>0.5394351271410844</c:v>
                </c:pt>
                <c:pt idx="10">
                  <c:v>0.6232134333262839</c:v>
                </c:pt>
                <c:pt idx="11">
                  <c:v>0.47188502148178346</c:v>
                </c:pt>
                <c:pt idx="12">
                  <c:v>0.46071570614147955</c:v>
                </c:pt>
                <c:pt idx="13">
                  <c:v>0.4294187246387847</c:v>
                </c:pt>
                <c:pt idx="14">
                  <c:v>0.4107793900434413</c:v>
                </c:pt>
                <c:pt idx="15">
                  <c:v>0.5738108064749069</c:v>
                </c:pt>
                <c:pt idx="16">
                  <c:v>0.4498581694020513</c:v>
                </c:pt>
                <c:pt idx="17">
                  <c:v>0.4693451968178525</c:v>
                </c:pt>
                <c:pt idx="18">
                  <c:v>0.5107527630468538</c:v>
                </c:pt>
                <c:pt idx="19">
                  <c:v>0.3672697262721947</c:v>
                </c:pt>
                <c:pt idx="20">
                  <c:v>0.42999274721853414</c:v>
                </c:pt>
                <c:pt idx="21">
                  <c:v>0.31019557043274915</c:v>
                </c:pt>
                <c:pt idx="22">
                  <c:v>0.2762156815259842</c:v>
                </c:pt>
              </c:numLit>
            </c:minus>
            <c:noEndCap val="0"/>
          </c:errBars>
          <c:xVal>
            <c:numRef>
              <c:f>'OR1-791'!$G$282:$G$304</c:f>
              <c:numCache/>
            </c:numRef>
          </c:xVal>
          <c:yVal>
            <c:numRef>
              <c:f>'OR1-791'!$C$282:$C$304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600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1.2 g cm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0.9258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'OR1-791'!$G$287:$G$294</c:f>
              <c:numCache/>
            </c:numRef>
          </c:xVal>
          <c:yVal>
            <c:numRef>
              <c:f>'OR1-791'!$C$287:$C$294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600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0.43 g cm</a:t>
                    </a:r>
                    <a:r>
                      <a:rPr lang="en-US" cap="none" sz="600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0.932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'OR1-791'!$G$294:$G$299</c:f>
              <c:numCache/>
            </c:numRef>
          </c:xVal>
          <c:yVal>
            <c:numRef>
              <c:f>'OR1-791'!$C$294:$C$299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'OR1-791'!$G$282:$G$287</c:f>
              <c:numCache/>
            </c:numRef>
          </c:xVal>
          <c:yVal>
            <c:numRef>
              <c:f>'OR1-791'!$C$282:$C$287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S = 0.62 g cm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= 0.9554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'OR1-791'!$G$287:$G$304</c:f>
              <c:numCache/>
            </c:numRef>
          </c:xVal>
          <c:yVal>
            <c:numRef>
              <c:f>'OR1-791'!$C$287:$C$304</c:f>
              <c:numCache/>
            </c:numRef>
          </c:yVal>
          <c:smooth val="0"/>
        </c:ser>
        <c:axId val="36400792"/>
        <c:axId val="59171673"/>
      </c:scatterChart>
      <c:valAx>
        <c:axId val="36400792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crossBetween val="midCat"/>
        <c:dispUnits/>
        <c:majorUnit val="10"/>
        <c:minorUnit val="10"/>
      </c:valAx>
      <c:valAx>
        <c:axId val="59171673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4007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05575"/>
          <c:w val="0.84275"/>
          <c:h val="0.9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'OR1-791'!$E$307:$E$329</c:f>
                <c:numCache>
                  <c:ptCount val="23"/>
                  <c:pt idx="0">
                    <c:v>0.750141419804963</c:v>
                  </c:pt>
                  <c:pt idx="1">
                    <c:v>0.884982817250199</c:v>
                  </c:pt>
                  <c:pt idx="2">
                    <c:v>0.8905853607007198</c:v>
                  </c:pt>
                  <c:pt idx="3">
                    <c:v>0.7854598647411661</c:v>
                  </c:pt>
                  <c:pt idx="4">
                    <c:v>0.845071269533783</c:v>
                  </c:pt>
                  <c:pt idx="5">
                    <c:v>0.8139149939301745</c:v>
                  </c:pt>
                  <c:pt idx="6">
                    <c:v>0.8482354996671363</c:v>
                  </c:pt>
                  <c:pt idx="7">
                    <c:v>0.8668933114350054</c:v>
                  </c:pt>
                  <c:pt idx="8">
                    <c:v>0.8839145505918186</c:v>
                  </c:pt>
                  <c:pt idx="9">
                    <c:v>0.9089637281073962</c:v>
                  </c:pt>
                  <c:pt idx="10">
                    <c:v>0.9184003370402222</c:v>
                  </c:pt>
                  <c:pt idx="11">
                    <c:v>0.91474229648323</c:v>
                  </c:pt>
                  <c:pt idx="12">
                    <c:v>0.8915227463227766</c:v>
                  </c:pt>
                  <c:pt idx="13">
                    <c:v>0.9065642691858731</c:v>
                  </c:pt>
                  <c:pt idx="14">
                    <c:v>0.893892973767603</c:v>
                  </c:pt>
                  <c:pt idx="15">
                    <c:v>0.8738699477069736</c:v>
                  </c:pt>
                  <c:pt idx="16">
                    <c:v>0.9541725589388812</c:v>
                  </c:pt>
                  <c:pt idx="17">
                    <c:v>0.9081814907575151</c:v>
                  </c:pt>
                  <c:pt idx="18">
                    <c:v>0.9125222972797018</c:v>
                  </c:pt>
                  <c:pt idx="19">
                    <c:v>0.9103762574508308</c:v>
                  </c:pt>
                  <c:pt idx="20">
                    <c:v>0.9242978378267458</c:v>
                  </c:pt>
                  <c:pt idx="21">
                    <c:v>0.9405937313118143</c:v>
                  </c:pt>
                  <c:pt idx="22">
                    <c:v>0.9498696700246143</c:v>
                  </c:pt>
                </c:numCache>
              </c:numRef>
            </c:plus>
            <c:minus>
              <c:numRef>
                <c:f>'OR1-791'!$E$307:$E$329</c:f>
                <c:numCache>
                  <c:ptCount val="23"/>
                  <c:pt idx="0">
                    <c:v>0.750141419804963</c:v>
                  </c:pt>
                  <c:pt idx="1">
                    <c:v>0.884982817250199</c:v>
                  </c:pt>
                  <c:pt idx="2">
                    <c:v>0.8905853607007198</c:v>
                  </c:pt>
                  <c:pt idx="3">
                    <c:v>0.7854598647411661</c:v>
                  </c:pt>
                  <c:pt idx="4">
                    <c:v>0.845071269533783</c:v>
                  </c:pt>
                  <c:pt idx="5">
                    <c:v>0.8139149939301745</c:v>
                  </c:pt>
                  <c:pt idx="6">
                    <c:v>0.8482354996671363</c:v>
                  </c:pt>
                  <c:pt idx="7">
                    <c:v>0.8668933114350054</c:v>
                  </c:pt>
                  <c:pt idx="8">
                    <c:v>0.8839145505918186</c:v>
                  </c:pt>
                  <c:pt idx="9">
                    <c:v>0.9089637281073962</c:v>
                  </c:pt>
                  <c:pt idx="10">
                    <c:v>0.9184003370402222</c:v>
                  </c:pt>
                  <c:pt idx="11">
                    <c:v>0.91474229648323</c:v>
                  </c:pt>
                  <c:pt idx="12">
                    <c:v>0.8915227463227766</c:v>
                  </c:pt>
                  <c:pt idx="13">
                    <c:v>0.9065642691858731</c:v>
                  </c:pt>
                  <c:pt idx="14">
                    <c:v>0.893892973767603</c:v>
                  </c:pt>
                  <c:pt idx="15">
                    <c:v>0.8738699477069736</c:v>
                  </c:pt>
                  <c:pt idx="16">
                    <c:v>0.9541725589388812</c:v>
                  </c:pt>
                  <c:pt idx="17">
                    <c:v>0.9081814907575151</c:v>
                  </c:pt>
                  <c:pt idx="18">
                    <c:v>0.9125222972797018</c:v>
                  </c:pt>
                  <c:pt idx="19">
                    <c:v>0.9103762574508308</c:v>
                  </c:pt>
                  <c:pt idx="20">
                    <c:v>0.9242978378267458</c:v>
                  </c:pt>
                  <c:pt idx="21">
                    <c:v>0.9405937313118143</c:v>
                  </c:pt>
                  <c:pt idx="22">
                    <c:v>0.9498696700246143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3"/>
                <c:pt idx="0">
                  <c:v>0.7630889528213365</c:v>
                </c:pt>
                <c:pt idx="1">
                  <c:v>0.4279628169103204</c:v>
                </c:pt>
                <c:pt idx="2">
                  <c:v>0.9195107347898334</c:v>
                </c:pt>
                <c:pt idx="3">
                  <c:v>0.831284420510719</c:v>
                </c:pt>
                <c:pt idx="4">
                  <c:v>0.974416964379168</c:v>
                </c:pt>
                <c:pt idx="5">
                  <c:v>0.8059135243214427</c:v>
                </c:pt>
                <c:pt idx="6">
                  <c:v>0.6654369456044685</c:v>
                </c:pt>
                <c:pt idx="7">
                  <c:v>0.5160621710968628</c:v>
                </c:pt>
                <c:pt idx="8">
                  <c:v>0.44298035581378953</c:v>
                </c:pt>
                <c:pt idx="9">
                  <c:v>0.49776984138006247</c:v>
                </c:pt>
                <c:pt idx="10">
                  <c:v>0.41829971240978786</c:v>
                </c:pt>
                <c:pt idx="11">
                  <c:v>0.5458712373364806</c:v>
                </c:pt>
                <c:pt idx="12">
                  <c:v>0.3370953332829189</c:v>
                </c:pt>
                <c:pt idx="13">
                  <c:v>0.3427007200036715</c:v>
                </c:pt>
                <c:pt idx="14">
                  <c:v>0.31291890347029017</c:v>
                </c:pt>
                <c:pt idx="15">
                  <c:v>0.30581265419933995</c:v>
                </c:pt>
                <c:pt idx="16">
                  <c:v>0.3194728763898502</c:v>
                </c:pt>
                <c:pt idx="17">
                  <c:v>0.2748386612734799</c:v>
                </c:pt>
                <c:pt idx="18">
                  <c:v>0.2556652156581616</c:v>
                </c:pt>
                <c:pt idx="19">
                  <c:v>0.2532927293426207</c:v>
                </c:pt>
                <c:pt idx="20">
                  <c:v>0.1984519624701559</c:v>
                </c:pt>
                <c:pt idx="21">
                  <c:v>0.2838546701460592</c:v>
                </c:pt>
                <c:pt idx="22">
                  <c:v>0.25317604125873083</c:v>
                </c:pt>
              </c:numLit>
            </c:plus>
            <c:minus>
              <c:numLit>
                <c:ptCount val="23"/>
                <c:pt idx="0">
                  <c:v>0.7630889528213365</c:v>
                </c:pt>
                <c:pt idx="1">
                  <c:v>0.4279628169103204</c:v>
                </c:pt>
                <c:pt idx="2">
                  <c:v>0.9195107347898334</c:v>
                </c:pt>
                <c:pt idx="3">
                  <c:v>0.831284420510719</c:v>
                </c:pt>
                <c:pt idx="4">
                  <c:v>0.974416964379168</c:v>
                </c:pt>
                <c:pt idx="5">
                  <c:v>0.8059135243214427</c:v>
                </c:pt>
                <c:pt idx="6">
                  <c:v>0.6654369456044685</c:v>
                </c:pt>
                <c:pt idx="7">
                  <c:v>0.5160621710968628</c:v>
                </c:pt>
                <c:pt idx="8">
                  <c:v>0.44298035581378953</c:v>
                </c:pt>
                <c:pt idx="9">
                  <c:v>0.49776984138006247</c:v>
                </c:pt>
                <c:pt idx="10">
                  <c:v>0.41829971240978786</c:v>
                </c:pt>
                <c:pt idx="11">
                  <c:v>0.5458712373364806</c:v>
                </c:pt>
                <c:pt idx="12">
                  <c:v>0.3370953332829189</c:v>
                </c:pt>
                <c:pt idx="13">
                  <c:v>0.3427007200036715</c:v>
                </c:pt>
                <c:pt idx="14">
                  <c:v>0.31291890347029017</c:v>
                </c:pt>
                <c:pt idx="15">
                  <c:v>0.30581265419933995</c:v>
                </c:pt>
                <c:pt idx="16">
                  <c:v>0.3194728763898502</c:v>
                </c:pt>
                <c:pt idx="17">
                  <c:v>0.2748386612734799</c:v>
                </c:pt>
                <c:pt idx="18">
                  <c:v>0.2556652156581616</c:v>
                </c:pt>
                <c:pt idx="19">
                  <c:v>0.2532927293426207</c:v>
                </c:pt>
                <c:pt idx="20">
                  <c:v>0.1984519624701559</c:v>
                </c:pt>
                <c:pt idx="21">
                  <c:v>0.2838546701460592</c:v>
                </c:pt>
                <c:pt idx="22">
                  <c:v>0.25317604125873083</c:v>
                </c:pt>
              </c:numLit>
            </c:minus>
            <c:noEndCap val="0"/>
          </c:errBars>
          <c:xVal>
            <c:numRef>
              <c:f>'OR1-791'!$G$307:$G$329</c:f>
              <c:numCache/>
            </c:numRef>
          </c:xVal>
          <c:yVal>
            <c:numRef>
              <c:f>'OR1-791'!$C$307:$C$329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0.22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0.9841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'OR1-791'!$G$310:$G$316</c:f>
              <c:numCache/>
            </c:numRef>
          </c:xVal>
          <c:yVal>
            <c:numRef>
              <c:f>'OR1-791'!$C$310:$C$316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'OR1-791'!$G$307:$G$310</c:f>
              <c:numCache/>
            </c:numRef>
          </c:xVal>
          <c:yVal>
            <c:numRef>
              <c:f>'OR1-791'!$C$307:$C$310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0.20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0.957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'OR1-791'!$G$318:$G$323</c:f>
              <c:numCache/>
            </c:numRef>
          </c:xVal>
          <c:yVal>
            <c:numRef>
              <c:f>'OR1-791'!$C$318:$C$323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0.30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0.9661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'OR1-791'!$G$310:$G$329</c:f>
              <c:numCache/>
            </c:numRef>
          </c:xVal>
          <c:yVal>
            <c:numRef>
              <c:f>'OR1-791'!$C$310:$C$329</c:f>
              <c:numCache/>
            </c:numRef>
          </c:yVal>
          <c:smooth val="0"/>
        </c:ser>
        <c:axId val="62783010"/>
        <c:axId val="28176179"/>
      </c:scatterChart>
      <c:valAx>
        <c:axId val="62783010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crossBetween val="midCat"/>
        <c:dispUnits/>
        <c:majorUnit val="10"/>
        <c:minorUnit val="10"/>
      </c:valAx>
      <c:valAx>
        <c:axId val="28176179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7830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575"/>
          <c:w val="0.97875"/>
          <c:h val="0.94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'OR1-791'!$E$307:$E$329</c:f>
                <c:numCache>
                  <c:ptCount val="23"/>
                  <c:pt idx="0">
                    <c:v>0.750141419804963</c:v>
                  </c:pt>
                  <c:pt idx="1">
                    <c:v>0.884982817250199</c:v>
                  </c:pt>
                  <c:pt idx="2">
                    <c:v>0.8905853607007198</c:v>
                  </c:pt>
                  <c:pt idx="3">
                    <c:v>0.7854598647411661</c:v>
                  </c:pt>
                  <c:pt idx="4">
                    <c:v>0.845071269533783</c:v>
                  </c:pt>
                  <c:pt idx="5">
                    <c:v>0.8139149939301745</c:v>
                  </c:pt>
                  <c:pt idx="6">
                    <c:v>0.8482354996671363</c:v>
                  </c:pt>
                  <c:pt idx="7">
                    <c:v>0.8668933114350054</c:v>
                  </c:pt>
                  <c:pt idx="8">
                    <c:v>0.8839145505918186</c:v>
                  </c:pt>
                  <c:pt idx="9">
                    <c:v>0.9089637281073962</c:v>
                  </c:pt>
                  <c:pt idx="10">
                    <c:v>0.9184003370402222</c:v>
                  </c:pt>
                  <c:pt idx="11">
                    <c:v>0.91474229648323</c:v>
                  </c:pt>
                  <c:pt idx="12">
                    <c:v>0.8915227463227766</c:v>
                  </c:pt>
                  <c:pt idx="13">
                    <c:v>0.9065642691858731</c:v>
                  </c:pt>
                  <c:pt idx="14">
                    <c:v>0.893892973767603</c:v>
                  </c:pt>
                  <c:pt idx="15">
                    <c:v>0.8738699477069736</c:v>
                  </c:pt>
                  <c:pt idx="16">
                    <c:v>0.9541725589388812</c:v>
                  </c:pt>
                  <c:pt idx="17">
                    <c:v>0.9081814907575151</c:v>
                  </c:pt>
                  <c:pt idx="18">
                    <c:v>0.9125222972797018</c:v>
                  </c:pt>
                  <c:pt idx="19">
                    <c:v>0.9103762574508308</c:v>
                  </c:pt>
                  <c:pt idx="20">
                    <c:v>0.9242978378267458</c:v>
                  </c:pt>
                  <c:pt idx="21">
                    <c:v>0.9405937313118143</c:v>
                  </c:pt>
                  <c:pt idx="22">
                    <c:v>0.9498696700246143</c:v>
                  </c:pt>
                </c:numCache>
              </c:numRef>
            </c:plus>
            <c:minus>
              <c:numRef>
                <c:f>'OR1-791'!$E$307:$E$329</c:f>
                <c:numCache>
                  <c:ptCount val="23"/>
                  <c:pt idx="0">
                    <c:v>0.750141419804963</c:v>
                  </c:pt>
                  <c:pt idx="1">
                    <c:v>0.884982817250199</c:v>
                  </c:pt>
                  <c:pt idx="2">
                    <c:v>0.8905853607007198</c:v>
                  </c:pt>
                  <c:pt idx="3">
                    <c:v>0.7854598647411661</c:v>
                  </c:pt>
                  <c:pt idx="4">
                    <c:v>0.845071269533783</c:v>
                  </c:pt>
                  <c:pt idx="5">
                    <c:v>0.8139149939301745</c:v>
                  </c:pt>
                  <c:pt idx="6">
                    <c:v>0.8482354996671363</c:v>
                  </c:pt>
                  <c:pt idx="7">
                    <c:v>0.8668933114350054</c:v>
                  </c:pt>
                  <c:pt idx="8">
                    <c:v>0.8839145505918186</c:v>
                  </c:pt>
                  <c:pt idx="9">
                    <c:v>0.9089637281073962</c:v>
                  </c:pt>
                  <c:pt idx="10">
                    <c:v>0.9184003370402222</c:v>
                  </c:pt>
                  <c:pt idx="11">
                    <c:v>0.91474229648323</c:v>
                  </c:pt>
                  <c:pt idx="12">
                    <c:v>0.8915227463227766</c:v>
                  </c:pt>
                  <c:pt idx="13">
                    <c:v>0.9065642691858731</c:v>
                  </c:pt>
                  <c:pt idx="14">
                    <c:v>0.893892973767603</c:v>
                  </c:pt>
                  <c:pt idx="15">
                    <c:v>0.8738699477069736</c:v>
                  </c:pt>
                  <c:pt idx="16">
                    <c:v>0.9541725589388812</c:v>
                  </c:pt>
                  <c:pt idx="17">
                    <c:v>0.9081814907575151</c:v>
                  </c:pt>
                  <c:pt idx="18">
                    <c:v>0.9125222972797018</c:v>
                  </c:pt>
                  <c:pt idx="19">
                    <c:v>0.9103762574508308</c:v>
                  </c:pt>
                  <c:pt idx="20">
                    <c:v>0.9242978378267458</c:v>
                  </c:pt>
                  <c:pt idx="21">
                    <c:v>0.9405937313118143</c:v>
                  </c:pt>
                  <c:pt idx="22">
                    <c:v>0.9498696700246143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3"/>
                <c:pt idx="0">
                  <c:v>0.013340582306282309</c:v>
                </c:pt>
                <c:pt idx="1">
                  <c:v>0.009446530252211512</c:v>
                </c:pt>
                <c:pt idx="2">
                  <c:v>0.012545551514848647</c:v>
                </c:pt>
                <c:pt idx="3">
                  <c:v>0.013137123124125995</c:v>
                </c:pt>
                <c:pt idx="4">
                  <c:v>0.010799745173110664</c:v>
                </c:pt>
                <c:pt idx="5">
                  <c:v>0.01331527202224661</c:v>
                </c:pt>
                <c:pt idx="6">
                  <c:v>0.021165230050780443</c:v>
                </c:pt>
                <c:pt idx="7">
                  <c:v>0.014600113390329796</c:v>
                </c:pt>
                <c:pt idx="8">
                  <c:v>0.011923597074087744</c:v>
                </c:pt>
                <c:pt idx="9">
                  <c:v>0.012144718941888092</c:v>
                </c:pt>
                <c:pt idx="10">
                  <c:v>0.010854449865353272</c:v>
                </c:pt>
                <c:pt idx="11">
                  <c:v>0.01284471939072225</c:v>
                </c:pt>
                <c:pt idx="12">
                  <c:v>0.013708433970093463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</c:numLit>
            </c:plus>
            <c:minus>
              <c:numLit>
                <c:ptCount val="23"/>
                <c:pt idx="0">
                  <c:v>0.013340582306282309</c:v>
                </c:pt>
                <c:pt idx="1">
                  <c:v>0.009446530252211512</c:v>
                </c:pt>
                <c:pt idx="2">
                  <c:v>0.012545551514848647</c:v>
                </c:pt>
                <c:pt idx="3">
                  <c:v>0.013137123124125995</c:v>
                </c:pt>
                <c:pt idx="4">
                  <c:v>0.010799745173110664</c:v>
                </c:pt>
                <c:pt idx="5">
                  <c:v>0.01331527202224661</c:v>
                </c:pt>
                <c:pt idx="6">
                  <c:v>0.021165230050780443</c:v>
                </c:pt>
                <c:pt idx="7">
                  <c:v>0.014600113390329796</c:v>
                </c:pt>
                <c:pt idx="8">
                  <c:v>0.011923597074087744</c:v>
                </c:pt>
                <c:pt idx="9">
                  <c:v>0.012144718941888092</c:v>
                </c:pt>
                <c:pt idx="10">
                  <c:v>0.010854449865353272</c:v>
                </c:pt>
                <c:pt idx="11">
                  <c:v>0.01284471939072225</c:v>
                </c:pt>
                <c:pt idx="12">
                  <c:v>0.013708433970093463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</c:numLit>
            </c:minus>
            <c:noEndCap val="0"/>
          </c:errBars>
          <c:xVal>
            <c:numRef>
              <c:f>'OR1-791'!$K$307:$K$329</c:f>
              <c:numCache/>
            </c:numRef>
          </c:xVal>
          <c:yVal>
            <c:numRef>
              <c:f>'OR1-791'!$C$307:$C$329</c:f>
              <c:numCache/>
            </c:numRef>
          </c:yVal>
          <c:smooth val="0"/>
        </c:ser>
        <c:axId val="52259020"/>
        <c:axId val="569133"/>
      </c:scatterChart>
      <c:valAx>
        <c:axId val="52259020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9133"/>
        <c:crosses val="autoZero"/>
        <c:crossBetween val="midCat"/>
        <c:dispUnits/>
        <c:majorUnit val="0.1"/>
        <c:minorUnit val="0.05"/>
      </c:valAx>
      <c:valAx>
        <c:axId val="569133"/>
        <c:scaling>
          <c:orientation val="maxMin"/>
          <c:max val="5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259020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77"/>
          <c:w val="0.87125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0.07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0.9547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'OR1-791'!$E$333:$E$339</c:f>
                <c:numCache>
                  <c:ptCount val="7"/>
                  <c:pt idx="0">
                    <c:v>0.7938928239598785</c:v>
                  </c:pt>
                  <c:pt idx="1">
                    <c:v>0.8806620575409111</c:v>
                  </c:pt>
                  <c:pt idx="2">
                    <c:v>0.917096159182034</c:v>
                  </c:pt>
                  <c:pt idx="3">
                    <c:v>0.864934202906761</c:v>
                  </c:pt>
                  <c:pt idx="4">
                    <c:v>0.9684300489859966</c:v>
                  </c:pt>
                  <c:pt idx="5">
                    <c:v>0.9648060755718824</c:v>
                  </c:pt>
                  <c:pt idx="6">
                    <c:v>0.9469744954105067</c:v>
                  </c:pt>
                </c:numCache>
              </c:numRef>
            </c:plus>
            <c:minus>
              <c:numRef>
                <c:f>'OR1-791'!$E$333:$E$339</c:f>
                <c:numCache>
                  <c:ptCount val="7"/>
                  <c:pt idx="0">
                    <c:v>0.7938928239598785</c:v>
                  </c:pt>
                  <c:pt idx="1">
                    <c:v>0.8806620575409111</c:v>
                  </c:pt>
                  <c:pt idx="2">
                    <c:v>0.917096159182034</c:v>
                  </c:pt>
                  <c:pt idx="3">
                    <c:v>0.864934202906761</c:v>
                  </c:pt>
                  <c:pt idx="4">
                    <c:v>0.9684300489859966</c:v>
                  </c:pt>
                  <c:pt idx="5">
                    <c:v>0.9648060755718824</c:v>
                  </c:pt>
                  <c:pt idx="6">
                    <c:v>0.9469744954105067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0.7104097064554975</c:v>
                </c:pt>
                <c:pt idx="1">
                  <c:v>0.9515914063555487</c:v>
                </c:pt>
                <c:pt idx="2">
                  <c:v>0.8460384950089769</c:v>
                </c:pt>
                <c:pt idx="3">
                  <c:v>0.6353517551746164</c:v>
                </c:pt>
                <c:pt idx="4">
                  <c:v>0.37349490022998083</c:v>
                </c:pt>
                <c:pt idx="5">
                  <c:v>0.5163515390692792</c:v>
                </c:pt>
                <c:pt idx="6">
                  <c:v>0.504741118631667</c:v>
                </c:pt>
              </c:numLit>
            </c:plus>
            <c:minus>
              <c:numLit>
                <c:ptCount val="7"/>
                <c:pt idx="0">
                  <c:v>0.7104097064554975</c:v>
                </c:pt>
                <c:pt idx="1">
                  <c:v>0.9515914063555487</c:v>
                </c:pt>
                <c:pt idx="2">
                  <c:v>0.8460384950089769</c:v>
                </c:pt>
                <c:pt idx="3">
                  <c:v>0.6353517551746164</c:v>
                </c:pt>
                <c:pt idx="4">
                  <c:v>0.37349490022998083</c:v>
                </c:pt>
                <c:pt idx="5">
                  <c:v>0.5163515390692792</c:v>
                </c:pt>
                <c:pt idx="6">
                  <c:v>0.504741118631667</c:v>
                </c:pt>
              </c:numLit>
            </c:minus>
            <c:noEndCap val="0"/>
          </c:errBars>
          <c:xVal>
            <c:numRef>
              <c:f>'OR1-791'!$G$333:$G$339</c:f>
              <c:numCache/>
            </c:numRef>
          </c:xVal>
          <c:yVal>
            <c:numRef>
              <c:f>'OR1-791'!$C$333:$C$339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0.15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0.9743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'OR1-791'!$G$333:$G$335</c:f>
              <c:numCache/>
            </c:numRef>
          </c:xVal>
          <c:yVal>
            <c:numRef>
              <c:f>'OR1-791'!$C$333:$C$335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0.06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0.9885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'OR1-791'!$G$335:$G$339</c:f>
              <c:numCache/>
            </c:numRef>
          </c:xVal>
          <c:yVal>
            <c:numRef>
              <c:f>'OR1-791'!$C$335:$C$339</c:f>
              <c:numCache/>
            </c:numRef>
          </c:yVal>
          <c:smooth val="0"/>
        </c:ser>
        <c:axId val="5122198"/>
        <c:axId val="46099783"/>
      </c:scatterChart>
      <c:valAx>
        <c:axId val="5122198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6099783"/>
        <c:crosses val="autoZero"/>
        <c:crossBetween val="midCat"/>
        <c:dispUnits/>
        <c:majorUnit val="10"/>
        <c:minorUnit val="10"/>
      </c:valAx>
      <c:valAx>
        <c:axId val="46099783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22198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9325"/>
          <c:w val="0.7715"/>
          <c:h val="0.90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'OR1-791'!$E$342:$E$355</c:f>
                <c:numCache>
                  <c:ptCount val="14"/>
                  <c:pt idx="0">
                    <c:v>0.7027565437654534</c:v>
                  </c:pt>
                  <c:pt idx="1">
                    <c:v>0.6953112241676894</c:v>
                  </c:pt>
                  <c:pt idx="2">
                    <c:v>0.7348915917226062</c:v>
                  </c:pt>
                  <c:pt idx="3">
                    <c:v>0.7610545895744594</c:v>
                  </c:pt>
                  <c:pt idx="4">
                    <c:v>0.7786434960009728</c:v>
                  </c:pt>
                  <c:pt idx="5">
                    <c:v>0.8005258191770266</c:v>
                  </c:pt>
                  <c:pt idx="6">
                    <c:v>0.8039010866593943</c:v>
                  </c:pt>
                  <c:pt idx="7">
                    <c:v>0.8451904783376046</c:v>
                  </c:pt>
                  <c:pt idx="8">
                    <c:v>0.9094935714329487</c:v>
                  </c:pt>
                  <c:pt idx="9">
                    <c:v>0.8584551474684772</c:v>
                  </c:pt>
                  <c:pt idx="10">
                    <c:v>0.86731763058423</c:v>
                  </c:pt>
                  <c:pt idx="11">
                    <c:v>0.8696317337927946</c:v>
                  </c:pt>
                  <c:pt idx="12">
                    <c:v>0.8859069035245406</c:v>
                  </c:pt>
                  <c:pt idx="13">
                    <c:v>0.899395861696612</c:v>
                  </c:pt>
                </c:numCache>
              </c:numRef>
            </c:plus>
            <c:minus>
              <c:numRef>
                <c:f>'OR1-791'!$E$342:$E$355</c:f>
                <c:numCache>
                  <c:ptCount val="14"/>
                  <c:pt idx="0">
                    <c:v>0.7027565437654534</c:v>
                  </c:pt>
                  <c:pt idx="1">
                    <c:v>0.6953112241676894</c:v>
                  </c:pt>
                  <c:pt idx="2">
                    <c:v>0.7348915917226062</c:v>
                  </c:pt>
                  <c:pt idx="3">
                    <c:v>0.7610545895744594</c:v>
                  </c:pt>
                  <c:pt idx="4">
                    <c:v>0.7786434960009728</c:v>
                  </c:pt>
                  <c:pt idx="5">
                    <c:v>0.8005258191770266</c:v>
                  </c:pt>
                  <c:pt idx="6">
                    <c:v>0.8039010866593943</c:v>
                  </c:pt>
                  <c:pt idx="7">
                    <c:v>0.8451904783376046</c:v>
                  </c:pt>
                  <c:pt idx="8">
                    <c:v>0.9094935714329487</c:v>
                  </c:pt>
                  <c:pt idx="9">
                    <c:v>0.8584551474684772</c:v>
                  </c:pt>
                  <c:pt idx="10">
                    <c:v>0.86731763058423</c:v>
                  </c:pt>
                  <c:pt idx="11">
                    <c:v>0.8696317337927946</c:v>
                  </c:pt>
                  <c:pt idx="12">
                    <c:v>0.8859069035245406</c:v>
                  </c:pt>
                  <c:pt idx="13">
                    <c:v>0.899395861696612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4"/>
                <c:pt idx="0">
                  <c:v>1.2100207081744592</c:v>
                </c:pt>
                <c:pt idx="1">
                  <c:v>1.0823609252729798</c:v>
                </c:pt>
                <c:pt idx="2">
                  <c:v>0.8313260833686814</c:v>
                </c:pt>
                <c:pt idx="3">
                  <c:v>1.0857438010796654</c:v>
                </c:pt>
                <c:pt idx="4">
                  <c:v>0.9452622490694965</c:v>
                </c:pt>
                <c:pt idx="5">
                  <c:v>0.6198411607826805</c:v>
                </c:pt>
                <c:pt idx="6">
                  <c:v>0.502213075576313</c:v>
                </c:pt>
                <c:pt idx="7">
                  <c:v>0.3509710321896938</c:v>
                </c:pt>
                <c:pt idx="8">
                  <c:v>0.29542982885271935</c:v>
                </c:pt>
                <c:pt idx="9">
                  <c:v>0.4286648117612349</c:v>
                </c:pt>
                <c:pt idx="10">
                  <c:v>0.3916166224747169</c:v>
                </c:pt>
                <c:pt idx="11">
                  <c:v>0.46314232659007276</c:v>
                </c:pt>
                <c:pt idx="12">
                  <c:v>0.33198267199909665</c:v>
                </c:pt>
                <c:pt idx="13">
                  <c:v>0.5148994957468748</c:v>
                </c:pt>
              </c:numLit>
            </c:plus>
            <c:minus>
              <c:numLit>
                <c:ptCount val="14"/>
                <c:pt idx="0">
                  <c:v>1.2100207081744592</c:v>
                </c:pt>
                <c:pt idx="1">
                  <c:v>1.0823609252729798</c:v>
                </c:pt>
                <c:pt idx="2">
                  <c:v>0.8313260833686814</c:v>
                </c:pt>
                <c:pt idx="3">
                  <c:v>1.0857438010796654</c:v>
                </c:pt>
                <c:pt idx="4">
                  <c:v>0.9452622490694965</c:v>
                </c:pt>
                <c:pt idx="5">
                  <c:v>0.6198411607826805</c:v>
                </c:pt>
                <c:pt idx="6">
                  <c:v>0.502213075576313</c:v>
                </c:pt>
                <c:pt idx="7">
                  <c:v>0.3509710321896938</c:v>
                </c:pt>
                <c:pt idx="8">
                  <c:v>0.29542982885271935</c:v>
                </c:pt>
                <c:pt idx="9">
                  <c:v>0.4286648117612349</c:v>
                </c:pt>
                <c:pt idx="10">
                  <c:v>0.3916166224747169</c:v>
                </c:pt>
                <c:pt idx="11">
                  <c:v>0.46314232659007276</c:v>
                </c:pt>
                <c:pt idx="12">
                  <c:v>0.33198267199909665</c:v>
                </c:pt>
                <c:pt idx="13">
                  <c:v>0.5148994957468748</c:v>
                </c:pt>
              </c:numLit>
            </c:minus>
            <c:noEndCap val="0"/>
          </c:errBars>
          <c:xVal>
            <c:numRef>
              <c:f>'OR1-791'!$G$342:$G$355</c:f>
              <c:numCache/>
            </c:numRef>
          </c:xVal>
          <c:yVal>
            <c:numRef>
              <c:f>'OR1-791'!$C$342:$C$355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=0.09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'OR1-791'!$G$346:$G$349</c:f>
              <c:numCache/>
            </c:numRef>
          </c:xVal>
          <c:yVal>
            <c:numRef>
              <c:f>'OR1-791'!$C$346:$C$349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0.42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0.9975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'OR1-791'!$G$349:$G$352</c:f>
              <c:numCache/>
            </c:numRef>
          </c:xVal>
          <c:yVal>
            <c:numRef>
              <c:f>'OR1-791'!$C$349:$C$352</c:f>
              <c:numCache/>
            </c:numRef>
          </c:yVal>
          <c:smooth val="0"/>
        </c:ser>
        <c:axId val="12244864"/>
        <c:axId val="43094913"/>
      </c:scatterChart>
      <c:valAx>
        <c:axId val="12244864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3094913"/>
        <c:crosses val="autoZero"/>
        <c:crossBetween val="midCat"/>
        <c:dispUnits/>
        <c:majorUnit val="10"/>
        <c:minorUnit val="10"/>
      </c:valAx>
      <c:valAx>
        <c:axId val="43094913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22448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905"/>
          <c:w val="0.826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0.06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0.88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'OR1-791'!$E$358:$E$363</c:f>
                <c:numCache>
                  <c:ptCount val="6"/>
                  <c:pt idx="0">
                    <c:v>0.758774326519886</c:v>
                  </c:pt>
                  <c:pt idx="1">
                    <c:v>0.9950781097217453</c:v>
                  </c:pt>
                  <c:pt idx="2">
                    <c:v>1.0929059036162252</c:v>
                  </c:pt>
                  <c:pt idx="3">
                    <c:v>1.1273201457675026</c:v>
                  </c:pt>
                  <c:pt idx="4">
                    <c:v>1.1588296415229673</c:v>
                  </c:pt>
                  <c:pt idx="5">
                    <c:v>1.1620135914664431</c:v>
                  </c:pt>
                </c:numCache>
              </c:numRef>
            </c:plus>
            <c:minus>
              <c:numRef>
                <c:f>'OR1-791'!$E$358:$E$363</c:f>
                <c:numCache>
                  <c:ptCount val="6"/>
                  <c:pt idx="0">
                    <c:v>0.758774326519886</c:v>
                  </c:pt>
                  <c:pt idx="1">
                    <c:v>0.9950781097217453</c:v>
                  </c:pt>
                  <c:pt idx="2">
                    <c:v>1.0929059036162252</c:v>
                  </c:pt>
                  <c:pt idx="3">
                    <c:v>1.1273201457675026</c:v>
                  </c:pt>
                  <c:pt idx="4">
                    <c:v>1.1588296415229673</c:v>
                  </c:pt>
                  <c:pt idx="5">
                    <c:v>1.1620135914664431</c:v>
                  </c:pt>
                </c:numCache>
              </c:numRef>
            </c:minus>
            <c:noEndCap val="1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0.4786926019942184</c:v>
                </c:pt>
                <c:pt idx="1">
                  <c:v>0.42620033856849404</c:v>
                </c:pt>
                <c:pt idx="2">
                  <c:v>0.27293893914118766</c:v>
                </c:pt>
                <c:pt idx="3">
                  <c:v>0.35532355023668666</c:v>
                </c:pt>
                <c:pt idx="4">
                  <c:v>0.25047541392382033</c:v>
                </c:pt>
                <c:pt idx="5">
                  <c:v>0.2528725337144817</c:v>
                </c:pt>
              </c:numLit>
            </c:plus>
            <c:minus>
              <c:numLit>
                <c:ptCount val="6"/>
                <c:pt idx="0">
                  <c:v>0.4786926019942184</c:v>
                </c:pt>
                <c:pt idx="1">
                  <c:v>0.42620033856849404</c:v>
                </c:pt>
                <c:pt idx="2">
                  <c:v>0.27293893914118766</c:v>
                </c:pt>
                <c:pt idx="3">
                  <c:v>0.35532355023668666</c:v>
                </c:pt>
                <c:pt idx="4">
                  <c:v>0.25047541392382033</c:v>
                </c:pt>
                <c:pt idx="5">
                  <c:v>0.2528725337144817</c:v>
                </c:pt>
              </c:numLit>
            </c:minus>
            <c:noEndCap val="0"/>
          </c:errBars>
          <c:xVal>
            <c:numRef>
              <c:f>'OR1-791'!$G$358:$G$363</c:f>
              <c:numCache/>
            </c:numRef>
          </c:xVal>
          <c:yVal>
            <c:numRef>
              <c:f>'OR1-791'!$C$358:$C$363</c:f>
              <c:numCache/>
            </c:numRef>
          </c:yVal>
          <c:smooth val="0"/>
        </c:ser>
        <c:axId val="52309898"/>
        <c:axId val="1027035"/>
      </c:scatterChart>
      <c:valAx>
        <c:axId val="52309898"/>
        <c:scaling>
          <c:logBase val="10"/>
          <c:orientation val="minMax"/>
          <c:max val="10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1027035"/>
        <c:crosses val="autoZero"/>
        <c:crossBetween val="midCat"/>
        <c:dispUnits/>
        <c:majorUnit val="10"/>
        <c:minorUnit val="10"/>
      </c:valAx>
      <c:valAx>
        <c:axId val="1027035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2309898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061"/>
          <c:w val="0.821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'OR1-791'!$E$366:$E$371</c:f>
                <c:numCache>
                  <c:ptCount val="6"/>
                  <c:pt idx="0">
                    <c:v>0.7615811864829547</c:v>
                  </c:pt>
                  <c:pt idx="1">
                    <c:v>0.9980533282740355</c:v>
                  </c:pt>
                  <c:pt idx="2">
                    <c:v>1.108082383346645</c:v>
                  </c:pt>
                  <c:pt idx="3">
                    <c:v>1.1804711119408067</c:v>
                  </c:pt>
                  <c:pt idx="4">
                    <c:v>1.1752622429373265</c:v>
                  </c:pt>
                  <c:pt idx="5">
                    <c:v>1.164024826817012</c:v>
                  </c:pt>
                </c:numCache>
              </c:numRef>
            </c:plus>
            <c:minus>
              <c:numRef>
                <c:f>'OR1-791'!$E$366:$E$371</c:f>
                <c:numCache>
                  <c:ptCount val="6"/>
                  <c:pt idx="0">
                    <c:v>0.7615811864829547</c:v>
                  </c:pt>
                  <c:pt idx="1">
                    <c:v>0.9980533282740355</c:v>
                  </c:pt>
                  <c:pt idx="2">
                    <c:v>1.108082383346645</c:v>
                  </c:pt>
                  <c:pt idx="3">
                    <c:v>1.1804711119408067</c:v>
                  </c:pt>
                  <c:pt idx="4">
                    <c:v>1.1752622429373265</c:v>
                  </c:pt>
                  <c:pt idx="5">
                    <c:v>1.164024826817012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0.4935173549052623</c:v>
                </c:pt>
                <c:pt idx="1">
                  <c:v>0.4045054533794052</c:v>
                </c:pt>
                <c:pt idx="2">
                  <c:v>0.3755494758490043</c:v>
                </c:pt>
                <c:pt idx="3">
                  <c:v>0.1735373061583726</c:v>
                </c:pt>
                <c:pt idx="4">
                  <c:v>0.31040398144108944</c:v>
                </c:pt>
                <c:pt idx="5">
                  <c:v>0.30745651429734283</c:v>
                </c:pt>
              </c:numLit>
            </c:plus>
            <c:minus>
              <c:numLit>
                <c:ptCount val="6"/>
                <c:pt idx="0">
                  <c:v>0.4935173549052623</c:v>
                </c:pt>
                <c:pt idx="1">
                  <c:v>0.4045054533794052</c:v>
                </c:pt>
                <c:pt idx="2">
                  <c:v>0.3755494758490043</c:v>
                </c:pt>
                <c:pt idx="3">
                  <c:v>0.1735373061583726</c:v>
                </c:pt>
                <c:pt idx="4">
                  <c:v>0.31040398144108944</c:v>
                </c:pt>
                <c:pt idx="5">
                  <c:v>0.30745651429734283</c:v>
                </c:pt>
              </c:numLit>
            </c:minus>
            <c:noEndCap val="0"/>
          </c:errBars>
          <c:xVal>
            <c:numRef>
              <c:f>'OR1-791'!$G$366:$G$371</c:f>
              <c:numCache/>
            </c:numRef>
          </c:xVal>
          <c:yVal>
            <c:numRef>
              <c:f>'OR1-791'!$C$366:$C$371</c:f>
              <c:numCache/>
            </c:numRef>
          </c:yVal>
          <c:smooth val="0"/>
        </c:ser>
        <c:axId val="9243316"/>
        <c:axId val="16080981"/>
      </c:scatterChart>
      <c:valAx>
        <c:axId val="9243316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16080981"/>
        <c:crosses val="autoZero"/>
        <c:crossBetween val="midCat"/>
        <c:dispUnits/>
        <c:majorUnit val="10"/>
        <c:minorUnit val="10"/>
      </c:valAx>
      <c:valAx>
        <c:axId val="16080981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9243316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4825"/>
          <c:w val="0.835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 = 0.10 g cm</a:t>
                    </a:r>
                    <a:r>
                      <a:rPr lang="en-US" cap="none" sz="52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2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 = 0.9795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'OR1-791'!$E$374:$E$380</c:f>
                <c:numCache>
                  <c:ptCount val="7"/>
                  <c:pt idx="0">
                    <c:v>0.7516536349614759</c:v>
                  </c:pt>
                  <c:pt idx="1">
                    <c:v>0.8740636770740063</c:v>
                  </c:pt>
                  <c:pt idx="2">
                    <c:v>0.7596279458887555</c:v>
                  </c:pt>
                  <c:pt idx="3">
                    <c:v>0.8435207672193689</c:v>
                  </c:pt>
                  <c:pt idx="4">
                    <c:v>0.8145555998804452</c:v>
                  </c:pt>
                  <c:pt idx="5">
                    <c:v>0.8282614580354756</c:v>
                  </c:pt>
                  <c:pt idx="6">
                    <c:v>0.8648295039691934</c:v>
                  </c:pt>
                </c:numCache>
              </c:numRef>
            </c:plus>
            <c:minus>
              <c:numRef>
                <c:f>'OR1-791'!$E$374:$E$380</c:f>
                <c:numCache>
                  <c:ptCount val="7"/>
                  <c:pt idx="0">
                    <c:v>0.7516536349614759</c:v>
                  </c:pt>
                  <c:pt idx="1">
                    <c:v>0.8740636770740063</c:v>
                  </c:pt>
                  <c:pt idx="2">
                    <c:v>0.7596279458887555</c:v>
                  </c:pt>
                  <c:pt idx="3">
                    <c:v>0.8435207672193689</c:v>
                  </c:pt>
                  <c:pt idx="4">
                    <c:v>0.8145555998804452</c:v>
                  </c:pt>
                  <c:pt idx="5">
                    <c:v>0.8282614580354756</c:v>
                  </c:pt>
                  <c:pt idx="6">
                    <c:v>0.8648295039691934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1.3012615129863818</c:v>
                </c:pt>
                <c:pt idx="1">
                  <c:v>0.9547690539336711</c:v>
                </c:pt>
                <c:pt idx="2">
                  <c:v>1.0724285001903016</c:v>
                </c:pt>
                <c:pt idx="3">
                  <c:v>0.7047225595875388</c:v>
                </c:pt>
                <c:pt idx="4">
                  <c:v>0.6894850866278674</c:v>
                </c:pt>
                <c:pt idx="5">
                  <c:v>0.7581590377517315</c:v>
                </c:pt>
                <c:pt idx="6">
                  <c:v>0.3590504475877012</c:v>
                </c:pt>
              </c:numLit>
            </c:plus>
            <c:minus>
              <c:numLit>
                <c:ptCount val="7"/>
                <c:pt idx="0">
                  <c:v>1.3012615129863818</c:v>
                </c:pt>
                <c:pt idx="1">
                  <c:v>0.9547690539336711</c:v>
                </c:pt>
                <c:pt idx="2">
                  <c:v>1.0724285001903016</c:v>
                </c:pt>
                <c:pt idx="3">
                  <c:v>0.7047225595875388</c:v>
                </c:pt>
                <c:pt idx="4">
                  <c:v>0.6894850866278674</c:v>
                </c:pt>
                <c:pt idx="5">
                  <c:v>0.7581590377517315</c:v>
                </c:pt>
                <c:pt idx="6">
                  <c:v>0.3590504475877012</c:v>
                </c:pt>
              </c:numLit>
            </c:minus>
            <c:noEndCap val="0"/>
          </c:errBars>
          <c:xVal>
            <c:numRef>
              <c:f>'OR1-791'!$G$374:$G$380</c:f>
              <c:numCache/>
            </c:numRef>
          </c:xVal>
          <c:yVal>
            <c:numRef>
              <c:f>'OR1-791'!$C$374:$C$380</c:f>
              <c:numCache/>
            </c:numRef>
          </c:yVal>
          <c:smooth val="0"/>
        </c:ser>
        <c:axId val="10511102"/>
        <c:axId val="27491055"/>
      </c:scatterChart>
      <c:valAx>
        <c:axId val="10511102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30000">
                    <a:latin typeface="Arial"/>
                    <a:ea typeface="Arial"/>
                    <a:cs typeface="Arial"/>
                  </a:rPr>
                  <a:t> 210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2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7491055"/>
        <c:crosses val="autoZero"/>
        <c:crossBetween val="midCat"/>
        <c:dispUnits/>
        <c:majorUnit val="10"/>
        <c:minorUnit val="10"/>
      </c:valAx>
      <c:valAx>
        <c:axId val="27491055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05111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7525"/>
          <c:w val="0.87675"/>
          <c:h val="0.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S = 0.09 g cm</a:t>
                    </a:r>
                    <a:r>
                      <a:rPr lang="en-US" cap="none" sz="55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50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 = 0.9162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'OR1-791'!$E$383:$E$386</c:f>
                <c:numCache>
                  <c:ptCount val="4"/>
                  <c:pt idx="0">
                    <c:v>0.917189051565496</c:v>
                  </c:pt>
                  <c:pt idx="1">
                    <c:v>1.057124559047813</c:v>
                  </c:pt>
                  <c:pt idx="2">
                    <c:v>1.0981847780327563</c:v>
                  </c:pt>
                  <c:pt idx="3">
                    <c:v>1.0849575578761377</c:v>
                  </c:pt>
                </c:numCache>
              </c:numRef>
            </c:plus>
            <c:minus>
              <c:numRef>
                <c:f>'OR1-791'!$E$383:$E$386</c:f>
                <c:numCache>
                  <c:ptCount val="4"/>
                  <c:pt idx="0">
                    <c:v>0.917189051565496</c:v>
                  </c:pt>
                  <c:pt idx="1">
                    <c:v>1.057124559047813</c:v>
                  </c:pt>
                  <c:pt idx="2">
                    <c:v>1.0981847780327563</c:v>
                  </c:pt>
                  <c:pt idx="3">
                    <c:v>1.0849575578761377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4"/>
                <c:pt idx="0">
                  <c:v>0.4127721510531901</c:v>
                </c:pt>
                <c:pt idx="1">
                  <c:v>0.2732424944849811</c:v>
                </c:pt>
                <c:pt idx="2">
                  <c:v>0.24593755102003065</c:v>
                </c:pt>
                <c:pt idx="3">
                  <c:v>0.320570548215767</c:v>
                </c:pt>
              </c:numLit>
            </c:plus>
            <c:minus>
              <c:numLit>
                <c:ptCount val="4"/>
                <c:pt idx="0">
                  <c:v>0.4127721510531901</c:v>
                </c:pt>
                <c:pt idx="1">
                  <c:v>0.2732424944849811</c:v>
                </c:pt>
                <c:pt idx="2">
                  <c:v>0.24593755102003065</c:v>
                </c:pt>
                <c:pt idx="3">
                  <c:v>0.320570548215767</c:v>
                </c:pt>
              </c:numLit>
            </c:minus>
            <c:noEndCap val="0"/>
          </c:errBars>
          <c:xVal>
            <c:numRef>
              <c:f>'OR1-791'!$G$383:$G$386</c:f>
              <c:numCache/>
            </c:numRef>
          </c:xVal>
          <c:yVal>
            <c:numRef>
              <c:f>'OR1-791'!$C$383:$C$386</c:f>
              <c:numCache/>
            </c:numRef>
          </c:yVal>
          <c:smooth val="0"/>
        </c:ser>
        <c:axId val="46092904"/>
        <c:axId val="12182953"/>
      </c:scatterChart>
      <c:valAx>
        <c:axId val="46092904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 210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5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12182953"/>
        <c:crosses val="autoZero"/>
        <c:crossBetween val="midCat"/>
        <c:dispUnits/>
        <c:majorUnit val="10"/>
        <c:minorUnit val="10"/>
      </c:valAx>
      <c:valAx>
        <c:axId val="12182953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609290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965"/>
          <c:w val="0.9047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'OR1-791'!$E$383:$E$386</c:f>
                <c:numCache>
                  <c:ptCount val="4"/>
                  <c:pt idx="0">
                    <c:v>0.917189051565496</c:v>
                  </c:pt>
                  <c:pt idx="1">
                    <c:v>1.057124559047813</c:v>
                  </c:pt>
                  <c:pt idx="2">
                    <c:v>1.0981847780327563</c:v>
                  </c:pt>
                  <c:pt idx="3">
                    <c:v>1.0849575578761377</c:v>
                  </c:pt>
                </c:numCache>
              </c:numRef>
            </c:plus>
            <c:minus>
              <c:numRef>
                <c:f>'OR1-791'!$E$383:$E$386</c:f>
                <c:numCache>
                  <c:ptCount val="4"/>
                  <c:pt idx="0">
                    <c:v>0.917189051565496</c:v>
                  </c:pt>
                  <c:pt idx="1">
                    <c:v>1.057124559047813</c:v>
                  </c:pt>
                  <c:pt idx="2">
                    <c:v>1.0981847780327563</c:v>
                  </c:pt>
                  <c:pt idx="3">
                    <c:v>1.0849575578761377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4"/>
                <c:pt idx="0">
                  <c:v>0.4127721510531901</c:v>
                </c:pt>
                <c:pt idx="1">
                  <c:v>0.2732424944849811</c:v>
                </c:pt>
                <c:pt idx="2">
                  <c:v>0.24593755102003065</c:v>
                </c:pt>
                <c:pt idx="3">
                  <c:v>0.320570548215767</c:v>
                </c:pt>
              </c:numLit>
            </c:plus>
            <c:minus>
              <c:numLit>
                <c:ptCount val="4"/>
                <c:pt idx="0">
                  <c:v>0.4127721510531901</c:v>
                </c:pt>
                <c:pt idx="1">
                  <c:v>0.2732424944849811</c:v>
                </c:pt>
                <c:pt idx="2">
                  <c:v>0.24593755102003065</c:v>
                </c:pt>
                <c:pt idx="3">
                  <c:v>0.320570548215767</c:v>
                </c:pt>
              </c:numLit>
            </c:minus>
            <c:noEndCap val="0"/>
          </c:errBars>
          <c:xVal>
            <c:numRef>
              <c:f>'OR1-791'!$G$393:$G$396</c:f>
              <c:numCache/>
            </c:numRef>
          </c:xVal>
          <c:yVal>
            <c:numRef>
              <c:f>'OR1-791'!$C$393:$C$396</c:f>
              <c:numCache/>
            </c:numRef>
          </c:yVal>
          <c:smooth val="0"/>
        </c:ser>
        <c:axId val="42537714"/>
        <c:axId val="47295107"/>
      </c:scatterChart>
      <c:valAx>
        <c:axId val="42537714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 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295107"/>
        <c:crosses val="autoZero"/>
        <c:crossBetween val="midCat"/>
        <c:dispUnits/>
        <c:majorUnit val="10"/>
        <c:minorUnit val="10"/>
      </c:valAx>
      <c:valAx>
        <c:axId val="47295107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25377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08625"/>
          <c:w val="0.88125"/>
          <c:h val="0.81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'OR1-791'!$E$33:$E$50</c:f>
                <c:numCache>
                  <c:ptCount val="18"/>
                  <c:pt idx="0">
                    <c:v>0.7205583870843348</c:v>
                  </c:pt>
                  <c:pt idx="1">
                    <c:v>0.8194100047803601</c:v>
                  </c:pt>
                  <c:pt idx="2">
                    <c:v>0.8869238317195818</c:v>
                  </c:pt>
                  <c:pt idx="3">
                    <c:v>0.878207245743683</c:v>
                  </c:pt>
                  <c:pt idx="4">
                    <c:v>0.9500624839522777</c:v>
                  </c:pt>
                  <c:pt idx="5">
                    <c:v>1.004234830546439</c:v>
                  </c:pt>
                  <c:pt idx="6">
                    <c:v>1.1888515464204037</c:v>
                  </c:pt>
                  <c:pt idx="7">
                    <c:v>1.214700018682713</c:v>
                  </c:pt>
                  <c:pt idx="8">
                    <c:v>1.1966612522403923</c:v>
                  </c:pt>
                  <c:pt idx="9">
                    <c:v>1.177143738746504</c:v>
                  </c:pt>
                  <c:pt idx="10">
                    <c:v>1.184638768287079</c:v>
                  </c:pt>
                  <c:pt idx="11">
                    <c:v>1.2358384404324896</c:v>
                  </c:pt>
                  <c:pt idx="12">
                    <c:v>1.2240426976534113</c:v>
                  </c:pt>
                  <c:pt idx="13">
                    <c:v>1.2164510619325632</c:v>
                  </c:pt>
                  <c:pt idx="14">
                    <c:v>1.1770020620412702</c:v>
                  </c:pt>
                  <c:pt idx="15">
                    <c:v>1.1531103340780848</c:v>
                  </c:pt>
                  <c:pt idx="16">
                    <c:v>1.1136097079643812</c:v>
                  </c:pt>
                  <c:pt idx="17">
                    <c:v>1.0971465185563694</c:v>
                  </c:pt>
                </c:numCache>
              </c:numRef>
            </c:plus>
            <c:minus>
              <c:numRef>
                <c:f>'OR1-791'!$E$33:$E$50</c:f>
                <c:numCache>
                  <c:ptCount val="18"/>
                  <c:pt idx="0">
                    <c:v>0.7205583870843348</c:v>
                  </c:pt>
                  <c:pt idx="1">
                    <c:v>0.8194100047803601</c:v>
                  </c:pt>
                  <c:pt idx="2">
                    <c:v>0.8869238317195818</c:v>
                  </c:pt>
                  <c:pt idx="3">
                    <c:v>0.878207245743683</c:v>
                  </c:pt>
                  <c:pt idx="4">
                    <c:v>0.9500624839522777</c:v>
                  </c:pt>
                  <c:pt idx="5">
                    <c:v>1.004234830546439</c:v>
                  </c:pt>
                  <c:pt idx="6">
                    <c:v>1.1888515464204037</c:v>
                  </c:pt>
                  <c:pt idx="7">
                    <c:v>1.214700018682713</c:v>
                  </c:pt>
                  <c:pt idx="8">
                    <c:v>1.1966612522403923</c:v>
                  </c:pt>
                  <c:pt idx="9">
                    <c:v>1.177143738746504</c:v>
                  </c:pt>
                  <c:pt idx="10">
                    <c:v>1.184638768287079</c:v>
                  </c:pt>
                  <c:pt idx="11">
                    <c:v>1.2358384404324896</c:v>
                  </c:pt>
                  <c:pt idx="12">
                    <c:v>1.2240426976534113</c:v>
                  </c:pt>
                  <c:pt idx="13">
                    <c:v>1.2164510619325632</c:v>
                  </c:pt>
                  <c:pt idx="14">
                    <c:v>1.1770020620412702</c:v>
                  </c:pt>
                  <c:pt idx="15">
                    <c:v>1.1531103340780848</c:v>
                  </c:pt>
                  <c:pt idx="16">
                    <c:v>1.1136097079643812</c:v>
                  </c:pt>
                  <c:pt idx="17">
                    <c:v>1.0971465185563694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8"/>
                <c:pt idx="0">
                  <c:v>0.8786836359482935</c:v>
                </c:pt>
                <c:pt idx="1">
                  <c:v>0.452466196027908</c:v>
                </c:pt>
                <c:pt idx="2">
                  <c:v>0.4172110809105288</c:v>
                </c:pt>
                <c:pt idx="3">
                  <c:v>0.5071443365030582</c:v>
                </c:pt>
                <c:pt idx="4">
                  <c:v>0.7539767571942176</c:v>
                </c:pt>
                <c:pt idx="5">
                  <c:v>0.7995668801425668</c:v>
                </c:pt>
                <c:pt idx="6">
                  <c:v>0.6705282546420462</c:v>
                </c:pt>
                <c:pt idx="7">
                  <c:v>0.5370797095268971</c:v>
                </c:pt>
                <c:pt idx="8">
                  <c:v>0.6324270022849705</c:v>
                </c:pt>
                <c:pt idx="9">
                  <c:v>0.5618698357734084</c:v>
                </c:pt>
                <c:pt idx="10">
                  <c:v>0.4807194687519216</c:v>
                </c:pt>
                <c:pt idx="11">
                  <c:v>0.5205344129402512</c:v>
                </c:pt>
                <c:pt idx="12">
                  <c:v>0.41574681140260683</c:v>
                </c:pt>
                <c:pt idx="13">
                  <c:v>0.4682168518370011</c:v>
                </c:pt>
                <c:pt idx="14">
                  <c:v>0.5051456979624981</c:v>
                </c:pt>
                <c:pt idx="15">
                  <c:v>0.4423282148583253</c:v>
                </c:pt>
                <c:pt idx="16">
                  <c:v>0.36330459716440344</c:v>
                </c:pt>
                <c:pt idx="17">
                  <c:v>0.30847446237781495</c:v>
                </c:pt>
              </c:numLit>
            </c:plus>
            <c:minus>
              <c:numLit>
                <c:ptCount val="18"/>
                <c:pt idx="0">
                  <c:v>0.8786836359482935</c:v>
                </c:pt>
                <c:pt idx="1">
                  <c:v>0.452466196027908</c:v>
                </c:pt>
                <c:pt idx="2">
                  <c:v>0.4172110809105288</c:v>
                </c:pt>
                <c:pt idx="3">
                  <c:v>0.5071443365030582</c:v>
                </c:pt>
                <c:pt idx="4">
                  <c:v>0.7539767571942176</c:v>
                </c:pt>
                <c:pt idx="5">
                  <c:v>0.7995668801425668</c:v>
                </c:pt>
                <c:pt idx="6">
                  <c:v>0.6705282546420462</c:v>
                </c:pt>
                <c:pt idx="7">
                  <c:v>0.5370797095268971</c:v>
                </c:pt>
                <c:pt idx="8">
                  <c:v>0.6324270022849705</c:v>
                </c:pt>
                <c:pt idx="9">
                  <c:v>0.5618698357734084</c:v>
                </c:pt>
                <c:pt idx="10">
                  <c:v>0.4807194687519216</c:v>
                </c:pt>
                <c:pt idx="11">
                  <c:v>0.5205344129402512</c:v>
                </c:pt>
                <c:pt idx="12">
                  <c:v>0.41574681140260683</c:v>
                </c:pt>
                <c:pt idx="13">
                  <c:v>0.4682168518370011</c:v>
                </c:pt>
                <c:pt idx="14">
                  <c:v>0.5051456979624981</c:v>
                </c:pt>
                <c:pt idx="15">
                  <c:v>0.4423282148583253</c:v>
                </c:pt>
                <c:pt idx="16">
                  <c:v>0.36330459716440344</c:v>
                </c:pt>
                <c:pt idx="17">
                  <c:v>0.30847446237781495</c:v>
                </c:pt>
              </c:numLit>
            </c:minus>
            <c:noEndCap val="0"/>
          </c:errBars>
          <c:xVal>
            <c:numRef>
              <c:f>'OR1-791'!$G$33:$G$50</c:f>
              <c:numCache/>
            </c:numRef>
          </c:xVal>
          <c:yVal>
            <c:numRef>
              <c:f>'OR1-791'!$C$33:$C$50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0.938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'OR1-791'!$G$37:$G$47</c:f>
              <c:numCache/>
            </c:numRef>
          </c:xVal>
          <c:yVal>
            <c:numRef>
              <c:f>'OR1-791'!$C$37:$C$47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0.19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0.9798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'OR1-791'!$G$47:$G$50</c:f>
              <c:numCache/>
            </c:numRef>
          </c:xVal>
          <c:yVal>
            <c:numRef>
              <c:f>'OR1-791'!$C$47:$C$50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'OR1-791'!$G$33:$G$37</c:f>
              <c:numCache/>
            </c:numRef>
          </c:xVal>
          <c:yVal>
            <c:numRef>
              <c:f>'OR1-791'!$C$33:$C$37</c:f>
              <c:numCache/>
            </c:numRef>
          </c:yVal>
          <c:smooth val="0"/>
        </c:ser>
        <c:axId val="35041934"/>
        <c:axId val="46941951"/>
      </c:scatterChart>
      <c:valAx>
        <c:axId val="35041934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6941951"/>
        <c:crosses val="autoZero"/>
        <c:crossBetween val="midCat"/>
        <c:dispUnits/>
        <c:majorUnit val="10"/>
        <c:minorUnit val="10"/>
      </c:valAx>
      <c:valAx>
        <c:axId val="46941951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504193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56"/>
          <c:w val="0.8607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'OR1-791'!$E$399:$E$419</c:f>
                <c:numCache>
                  <c:ptCount val="21"/>
                  <c:pt idx="0">
                    <c:v>0.719278642204052</c:v>
                  </c:pt>
                  <c:pt idx="1">
                    <c:v>0.9126853582278256</c:v>
                  </c:pt>
                  <c:pt idx="2">
                    <c:v>0.9799641278433499</c:v>
                  </c:pt>
                  <c:pt idx="3">
                    <c:v>1.0098557395190657</c:v>
                  </c:pt>
                  <c:pt idx="4">
                    <c:v>1.0489739354478997</c:v>
                  </c:pt>
                  <c:pt idx="5">
                    <c:v>1.0680524930144837</c:v>
                  </c:pt>
                  <c:pt idx="6">
                    <c:v>1.056958033333159</c:v>
                  </c:pt>
                  <c:pt idx="7">
                    <c:v>1.0738613722552528</c:v>
                  </c:pt>
                  <c:pt idx="8">
                    <c:v>1.1131278179197766</c:v>
                  </c:pt>
                  <c:pt idx="9">
                    <c:v>1.16228847673445</c:v>
                  </c:pt>
                  <c:pt idx="10">
                    <c:v>1.1662985838146136</c:v>
                  </c:pt>
                  <c:pt idx="11">
                    <c:v>1.1561555941476043</c:v>
                  </c:pt>
                  <c:pt idx="12">
                    <c:v>1.1435228902075423</c:v>
                  </c:pt>
                  <c:pt idx="13">
                    <c:v>1.1561395397255256</c:v>
                  </c:pt>
                  <c:pt idx="14">
                    <c:v>1.1228102339605346</c:v>
                  </c:pt>
                  <c:pt idx="15">
                    <c:v>1.1093175186252917</c:v>
                  </c:pt>
                  <c:pt idx="16">
                    <c:v>1.1066827454575852</c:v>
                  </c:pt>
                  <c:pt idx="17">
                    <c:v>1.1201497750776268</c:v>
                  </c:pt>
                  <c:pt idx="18">
                    <c:v>1.1598850776939438</c:v>
                  </c:pt>
                  <c:pt idx="19">
                    <c:v>1.1813093547392925</c:v>
                  </c:pt>
                  <c:pt idx="20">
                    <c:v>1.1837491391446604</c:v>
                  </c:pt>
                </c:numCache>
              </c:numRef>
            </c:plus>
            <c:minus>
              <c:numRef>
                <c:f>'OR1-791'!$E$399:$E$419</c:f>
                <c:numCache>
                  <c:ptCount val="21"/>
                  <c:pt idx="0">
                    <c:v>0.719278642204052</c:v>
                  </c:pt>
                  <c:pt idx="1">
                    <c:v>0.9126853582278256</c:v>
                  </c:pt>
                  <c:pt idx="2">
                    <c:v>0.9799641278433499</c:v>
                  </c:pt>
                  <c:pt idx="3">
                    <c:v>1.0098557395190657</c:v>
                  </c:pt>
                  <c:pt idx="4">
                    <c:v>1.0489739354478997</c:v>
                  </c:pt>
                  <c:pt idx="5">
                    <c:v>1.0680524930144837</c:v>
                  </c:pt>
                  <c:pt idx="6">
                    <c:v>1.056958033333159</c:v>
                  </c:pt>
                  <c:pt idx="7">
                    <c:v>1.0738613722552528</c:v>
                  </c:pt>
                  <c:pt idx="8">
                    <c:v>1.1131278179197766</c:v>
                  </c:pt>
                  <c:pt idx="9">
                    <c:v>1.16228847673445</c:v>
                  </c:pt>
                  <c:pt idx="10">
                    <c:v>1.1662985838146136</c:v>
                  </c:pt>
                  <c:pt idx="11">
                    <c:v>1.1561555941476043</c:v>
                  </c:pt>
                  <c:pt idx="12">
                    <c:v>1.1435228902075423</c:v>
                  </c:pt>
                  <c:pt idx="13">
                    <c:v>1.1561395397255256</c:v>
                  </c:pt>
                  <c:pt idx="14">
                    <c:v>1.1228102339605346</c:v>
                  </c:pt>
                  <c:pt idx="15">
                    <c:v>1.1093175186252917</c:v>
                  </c:pt>
                  <c:pt idx="16">
                    <c:v>1.1066827454575852</c:v>
                  </c:pt>
                  <c:pt idx="17">
                    <c:v>1.1201497750776268</c:v>
                  </c:pt>
                  <c:pt idx="18">
                    <c:v>1.1598850776939438</c:v>
                  </c:pt>
                  <c:pt idx="19">
                    <c:v>1.1813093547392925</c:v>
                  </c:pt>
                  <c:pt idx="20">
                    <c:v>1.1837491391446604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0.3642774499250067</c:v>
                </c:pt>
                <c:pt idx="1">
                  <c:v>0.29437882025584255</c:v>
                </c:pt>
                <c:pt idx="2">
                  <c:v>0.8203434702342588</c:v>
                </c:pt>
                <c:pt idx="3">
                  <c:v>0.31858236522407707</c:v>
                </c:pt>
                <c:pt idx="4">
                  <c:v>0.37995684458026824</c:v>
                </c:pt>
                <c:pt idx="5">
                  <c:v>0.2758886272753118</c:v>
                </c:pt>
                <c:pt idx="6">
                  <c:v>0.3842452018809601</c:v>
                </c:pt>
                <c:pt idx="7">
                  <c:v>0.3154194179313116</c:v>
                </c:pt>
                <c:pt idx="8">
                  <c:v>0.29536518468953255</c:v>
                </c:pt>
                <c:pt idx="9">
                  <c:v>0.30767144341908537</c:v>
                </c:pt>
                <c:pt idx="10">
                  <c:v>0.24266472373216477</c:v>
                </c:pt>
                <c:pt idx="11">
                  <c:v>0.3837787826319134</c:v>
                </c:pt>
                <c:pt idx="12">
                  <c:v>0.4347217911054472</c:v>
                </c:pt>
                <c:pt idx="13">
                  <c:v>0.4282902081472288</c:v>
                </c:pt>
                <c:pt idx="14">
                  <c:v>0.3374839386722343</c:v>
                </c:pt>
                <c:pt idx="15">
                  <c:v>0.17447607605039092</c:v>
                </c:pt>
                <c:pt idx="16">
                  <c:v>0.3657145648140616</c:v>
                </c:pt>
                <c:pt idx="17">
                  <c:v>0.3533677073973639</c:v>
                </c:pt>
                <c:pt idx="18">
                  <c:v>0.33311277837102016</c:v>
                </c:pt>
                <c:pt idx="19">
                  <c:v>0.28621993367271925</c:v>
                </c:pt>
                <c:pt idx="20">
                  <c:v>0.4185914757068829</c:v>
                </c:pt>
              </c:numLit>
            </c:plus>
            <c:minus>
              <c:numLit>
                <c:ptCount val="21"/>
                <c:pt idx="0">
                  <c:v>0.3642774499250067</c:v>
                </c:pt>
                <c:pt idx="1">
                  <c:v>0.29437882025584255</c:v>
                </c:pt>
                <c:pt idx="2">
                  <c:v>0.8203434702342588</c:v>
                </c:pt>
                <c:pt idx="3">
                  <c:v>0.31858236522407707</c:v>
                </c:pt>
                <c:pt idx="4">
                  <c:v>0.37995684458026824</c:v>
                </c:pt>
                <c:pt idx="5">
                  <c:v>0.2758886272753118</c:v>
                </c:pt>
                <c:pt idx="6">
                  <c:v>0.3842452018809601</c:v>
                </c:pt>
                <c:pt idx="7">
                  <c:v>0.3154194179313116</c:v>
                </c:pt>
                <c:pt idx="8">
                  <c:v>0.29536518468953255</c:v>
                </c:pt>
                <c:pt idx="9">
                  <c:v>0.30767144341908537</c:v>
                </c:pt>
                <c:pt idx="10">
                  <c:v>0.24266472373216477</c:v>
                </c:pt>
                <c:pt idx="11">
                  <c:v>0.3837787826319134</c:v>
                </c:pt>
                <c:pt idx="12">
                  <c:v>0.4347217911054472</c:v>
                </c:pt>
                <c:pt idx="13">
                  <c:v>0.4282902081472288</c:v>
                </c:pt>
                <c:pt idx="14">
                  <c:v>0.3374839386722343</c:v>
                </c:pt>
                <c:pt idx="15">
                  <c:v>0.17447607605039092</c:v>
                </c:pt>
                <c:pt idx="16">
                  <c:v>0.3657145648140616</c:v>
                </c:pt>
                <c:pt idx="17">
                  <c:v>0.3533677073973639</c:v>
                </c:pt>
                <c:pt idx="18">
                  <c:v>0.33311277837102016</c:v>
                </c:pt>
                <c:pt idx="19">
                  <c:v>0.28621993367271925</c:v>
                </c:pt>
                <c:pt idx="20">
                  <c:v>0.4185914757068829</c:v>
                </c:pt>
              </c:numLit>
            </c:minus>
            <c:noEndCap val="0"/>
          </c:errBars>
          <c:xVal>
            <c:numRef>
              <c:f>'OR1-791'!$G$399:$G$419</c:f>
              <c:numCache/>
            </c:numRef>
          </c:xVal>
          <c:yVal>
            <c:numRef>
              <c:f>'OR1-791'!$C$399:$C$419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1.64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0.9883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'OR1-791'!$G$401:$G$407</c:f>
              <c:numCache/>
            </c:numRef>
          </c:xVal>
          <c:yVal>
            <c:numRef>
              <c:f>'OR1-791'!$C$401:$C$407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0.41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0.9945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'OR1-791'!$G$407:$G$419</c:f>
              <c:numCache/>
            </c:numRef>
          </c:xVal>
          <c:yVal>
            <c:numRef>
              <c:f>'OR1-791'!$C$407:$C$419</c:f>
              <c:numCache/>
            </c:numRef>
          </c:yVal>
          <c:smooth val="0"/>
        </c:ser>
        <c:axId val="23002780"/>
        <c:axId val="5698429"/>
      </c:scatterChart>
      <c:valAx>
        <c:axId val="23002780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98429"/>
        <c:crosses val="autoZero"/>
        <c:crossBetween val="midCat"/>
        <c:dispUnits/>
        <c:majorUnit val="10"/>
        <c:minorUnit val="10"/>
      </c:valAx>
      <c:valAx>
        <c:axId val="5698429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30027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5"/>
          <c:w val="0.985"/>
          <c:h val="0.9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'OR1-791'!$E$399:$E$419</c:f>
                <c:numCache>
                  <c:ptCount val="21"/>
                  <c:pt idx="0">
                    <c:v>0.719278642204052</c:v>
                  </c:pt>
                  <c:pt idx="1">
                    <c:v>0.9126853582278256</c:v>
                  </c:pt>
                  <c:pt idx="2">
                    <c:v>0.9799641278433499</c:v>
                  </c:pt>
                  <c:pt idx="3">
                    <c:v>1.0098557395190657</c:v>
                  </c:pt>
                  <c:pt idx="4">
                    <c:v>1.0489739354478997</c:v>
                  </c:pt>
                  <c:pt idx="5">
                    <c:v>1.0680524930144837</c:v>
                  </c:pt>
                  <c:pt idx="6">
                    <c:v>1.056958033333159</c:v>
                  </c:pt>
                  <c:pt idx="7">
                    <c:v>1.0738613722552528</c:v>
                  </c:pt>
                  <c:pt idx="8">
                    <c:v>1.1131278179197766</c:v>
                  </c:pt>
                  <c:pt idx="9">
                    <c:v>1.16228847673445</c:v>
                  </c:pt>
                  <c:pt idx="10">
                    <c:v>1.1662985838146136</c:v>
                  </c:pt>
                  <c:pt idx="11">
                    <c:v>1.1561555941476043</c:v>
                  </c:pt>
                  <c:pt idx="12">
                    <c:v>1.1435228902075423</c:v>
                  </c:pt>
                  <c:pt idx="13">
                    <c:v>1.1561395397255256</c:v>
                  </c:pt>
                  <c:pt idx="14">
                    <c:v>1.1228102339605346</c:v>
                  </c:pt>
                  <c:pt idx="15">
                    <c:v>1.1093175186252917</c:v>
                  </c:pt>
                  <c:pt idx="16">
                    <c:v>1.1066827454575852</c:v>
                  </c:pt>
                  <c:pt idx="17">
                    <c:v>1.1201497750776268</c:v>
                  </c:pt>
                  <c:pt idx="18">
                    <c:v>1.1598850776939438</c:v>
                  </c:pt>
                  <c:pt idx="19">
                    <c:v>1.1813093547392925</c:v>
                  </c:pt>
                  <c:pt idx="20">
                    <c:v>1.1837491391446604</c:v>
                  </c:pt>
                </c:numCache>
              </c:numRef>
            </c:plus>
            <c:minus>
              <c:numRef>
                <c:f>'OR1-791'!$E$399:$E$419</c:f>
                <c:numCache>
                  <c:ptCount val="21"/>
                  <c:pt idx="0">
                    <c:v>0.719278642204052</c:v>
                  </c:pt>
                  <c:pt idx="1">
                    <c:v>0.9126853582278256</c:v>
                  </c:pt>
                  <c:pt idx="2">
                    <c:v>0.9799641278433499</c:v>
                  </c:pt>
                  <c:pt idx="3">
                    <c:v>1.0098557395190657</c:v>
                  </c:pt>
                  <c:pt idx="4">
                    <c:v>1.0489739354478997</c:v>
                  </c:pt>
                  <c:pt idx="5">
                    <c:v>1.0680524930144837</c:v>
                  </c:pt>
                  <c:pt idx="6">
                    <c:v>1.056958033333159</c:v>
                  </c:pt>
                  <c:pt idx="7">
                    <c:v>1.0738613722552528</c:v>
                  </c:pt>
                  <c:pt idx="8">
                    <c:v>1.1131278179197766</c:v>
                  </c:pt>
                  <c:pt idx="9">
                    <c:v>1.16228847673445</c:v>
                  </c:pt>
                  <c:pt idx="10">
                    <c:v>1.1662985838146136</c:v>
                  </c:pt>
                  <c:pt idx="11">
                    <c:v>1.1561555941476043</c:v>
                  </c:pt>
                  <c:pt idx="12">
                    <c:v>1.1435228902075423</c:v>
                  </c:pt>
                  <c:pt idx="13">
                    <c:v>1.1561395397255256</c:v>
                  </c:pt>
                  <c:pt idx="14">
                    <c:v>1.1228102339605346</c:v>
                  </c:pt>
                  <c:pt idx="15">
                    <c:v>1.1093175186252917</c:v>
                  </c:pt>
                  <c:pt idx="16">
                    <c:v>1.1066827454575852</c:v>
                  </c:pt>
                  <c:pt idx="17">
                    <c:v>1.1201497750776268</c:v>
                  </c:pt>
                  <c:pt idx="18">
                    <c:v>1.1598850776939438</c:v>
                  </c:pt>
                  <c:pt idx="19">
                    <c:v>1.1813093547392925</c:v>
                  </c:pt>
                  <c:pt idx="20">
                    <c:v>1.1837491391446604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0.01579198261390819</c:v>
                </c:pt>
                <c:pt idx="1">
                  <c:v>0.013232994275063196</c:v>
                </c:pt>
                <c:pt idx="2">
                  <c:v>0.017779501417908922</c:v>
                </c:pt>
                <c:pt idx="3">
                  <c:v>0.014348367682473922</c:v>
                </c:pt>
                <c:pt idx="4">
                  <c:v>0.019318496664612345</c:v>
                </c:pt>
                <c:pt idx="5">
                  <c:v>0.014289087000480339</c:v>
                </c:pt>
                <c:pt idx="6">
                  <c:v>0.016173012804900105</c:v>
                </c:pt>
                <c:pt idx="7">
                  <c:v>0.013850800382523783</c:v>
                </c:pt>
                <c:pt idx="8">
                  <c:v>0.013986847087291854</c:v>
                </c:pt>
                <c:pt idx="9">
                  <c:v>0.015792425871716503</c:v>
                </c:pt>
                <c:pt idx="10">
                  <c:v>0.011183096869775677</c:v>
                </c:pt>
                <c:pt idx="11">
                  <c:v>0.014230846992367653</c:v>
                </c:pt>
                <c:pt idx="12">
                  <c:v>0.012105745073148941</c:v>
                </c:pt>
                <c:pt idx="13">
                  <c:v>0.010414512785380593</c:v>
                </c:pt>
                <c:pt idx="14">
                  <c:v>0.0123271486258544</c:v>
                </c:pt>
                <c:pt idx="15">
                  <c:v>0.010381637019088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</c:numLit>
            </c:plus>
            <c:minus>
              <c:numLit>
                <c:ptCount val="21"/>
                <c:pt idx="0">
                  <c:v>0.01579198261390819</c:v>
                </c:pt>
                <c:pt idx="1">
                  <c:v>0.013232994275063196</c:v>
                </c:pt>
                <c:pt idx="2">
                  <c:v>0.017779501417908922</c:v>
                </c:pt>
                <c:pt idx="3">
                  <c:v>0.014348367682473922</c:v>
                </c:pt>
                <c:pt idx="4">
                  <c:v>0.019318496664612345</c:v>
                </c:pt>
                <c:pt idx="5">
                  <c:v>0.014289087000480339</c:v>
                </c:pt>
                <c:pt idx="6">
                  <c:v>0.016173012804900105</c:v>
                </c:pt>
                <c:pt idx="7">
                  <c:v>0.013850800382523783</c:v>
                </c:pt>
                <c:pt idx="8">
                  <c:v>0.013986847087291854</c:v>
                </c:pt>
                <c:pt idx="9">
                  <c:v>0.015792425871716503</c:v>
                </c:pt>
                <c:pt idx="10">
                  <c:v>0.011183096869775677</c:v>
                </c:pt>
                <c:pt idx="11">
                  <c:v>0.014230846992367653</c:v>
                </c:pt>
                <c:pt idx="12">
                  <c:v>0.012105745073148941</c:v>
                </c:pt>
                <c:pt idx="13">
                  <c:v>0.010414512785380593</c:v>
                </c:pt>
                <c:pt idx="14">
                  <c:v>0.0123271486258544</c:v>
                </c:pt>
                <c:pt idx="15">
                  <c:v>0.010381637019088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</c:numLit>
            </c:minus>
            <c:noEndCap val="0"/>
          </c:errBars>
          <c:xVal>
            <c:numRef>
              <c:f>'OR1-791'!$K$399:$K$419</c:f>
              <c:numCache/>
            </c:numRef>
          </c:xVal>
          <c:yVal>
            <c:numRef>
              <c:f>'OR1-791'!$C$399:$C$419</c:f>
              <c:numCache/>
            </c:numRef>
          </c:yVal>
          <c:smooth val="0"/>
        </c:ser>
        <c:axId val="51285862"/>
        <c:axId val="58919575"/>
      </c:scatterChart>
      <c:valAx>
        <c:axId val="51285862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8919575"/>
        <c:crosses val="autoZero"/>
        <c:crossBetween val="midCat"/>
        <c:dispUnits/>
        <c:majorUnit val="0.1"/>
        <c:minorUnit val="0.05"/>
      </c:valAx>
      <c:valAx>
        <c:axId val="58919575"/>
        <c:scaling>
          <c:orientation val="maxMin"/>
          <c:max val="5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285862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75"/>
          <c:y val="0.073"/>
          <c:w val="0.83425"/>
          <c:h val="0.85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'OR1-791'!$E$53:$E$72</c:f>
                <c:numCache>
                  <c:ptCount val="20"/>
                  <c:pt idx="0">
                    <c:v>0.7566160843389592</c:v>
                  </c:pt>
                  <c:pt idx="1">
                    <c:v>0.8394746291903256</c:v>
                  </c:pt>
                  <c:pt idx="2">
                    <c:v>0.8748785208392117</c:v>
                  </c:pt>
                  <c:pt idx="3">
                    <c:v>0.9531832800699315</c:v>
                  </c:pt>
                  <c:pt idx="4">
                    <c:v>0.9970844248329773</c:v>
                  </c:pt>
                  <c:pt idx="5">
                    <c:v>0.97167407161412</c:v>
                  </c:pt>
                  <c:pt idx="6">
                    <c:v>1.1772430334260569</c:v>
                  </c:pt>
                  <c:pt idx="7">
                    <c:v>1.2691087756864134</c:v>
                  </c:pt>
                  <c:pt idx="8">
                    <c:v>1.2110023479453171</c:v>
                  </c:pt>
                  <c:pt idx="9">
                    <c:v>1.2206972054192826</c:v>
                  </c:pt>
                  <c:pt idx="10">
                    <c:v>1.2016738273372432</c:v>
                  </c:pt>
                  <c:pt idx="11">
                    <c:v>1.2612142348088249</c:v>
                  </c:pt>
                  <c:pt idx="12">
                    <c:v>1.241950531190399</c:v>
                  </c:pt>
                  <c:pt idx="13">
                    <c:v>0.9319363808032802</c:v>
                  </c:pt>
                  <c:pt idx="14">
                    <c:v>1.1806544675858184</c:v>
                  </c:pt>
                  <c:pt idx="15">
                    <c:v>1.1641154749361033</c:v>
                  </c:pt>
                  <c:pt idx="16">
                    <c:v>1.130186448455212</c:v>
                  </c:pt>
                  <c:pt idx="17">
                    <c:v>1.1651488343995162</c:v>
                  </c:pt>
                  <c:pt idx="18">
                    <c:v>1.1152415469540045</c:v>
                  </c:pt>
                  <c:pt idx="19">
                    <c:v>1.1194356199721205</c:v>
                  </c:pt>
                </c:numCache>
              </c:numRef>
            </c:plus>
            <c:minus>
              <c:numRef>
                <c:f>'OR1-791'!$E$53:$E$72</c:f>
                <c:numCache>
                  <c:ptCount val="20"/>
                  <c:pt idx="0">
                    <c:v>0.7566160843389592</c:v>
                  </c:pt>
                  <c:pt idx="1">
                    <c:v>0.8394746291903256</c:v>
                  </c:pt>
                  <c:pt idx="2">
                    <c:v>0.8748785208392117</c:v>
                  </c:pt>
                  <c:pt idx="3">
                    <c:v>0.9531832800699315</c:v>
                  </c:pt>
                  <c:pt idx="4">
                    <c:v>0.9970844248329773</c:v>
                  </c:pt>
                  <c:pt idx="5">
                    <c:v>0.97167407161412</c:v>
                  </c:pt>
                  <c:pt idx="6">
                    <c:v>1.1772430334260569</c:v>
                  </c:pt>
                  <c:pt idx="7">
                    <c:v>1.2691087756864134</c:v>
                  </c:pt>
                  <c:pt idx="8">
                    <c:v>1.2110023479453171</c:v>
                  </c:pt>
                  <c:pt idx="9">
                    <c:v>1.2206972054192826</c:v>
                  </c:pt>
                  <c:pt idx="10">
                    <c:v>1.2016738273372432</c:v>
                  </c:pt>
                  <c:pt idx="11">
                    <c:v>1.2612142348088249</c:v>
                  </c:pt>
                  <c:pt idx="12">
                    <c:v>1.241950531190399</c:v>
                  </c:pt>
                  <c:pt idx="13">
                    <c:v>0.9319363808032802</c:v>
                  </c:pt>
                  <c:pt idx="14">
                    <c:v>1.1806544675858184</c:v>
                  </c:pt>
                  <c:pt idx="15">
                    <c:v>1.1641154749361033</c:v>
                  </c:pt>
                  <c:pt idx="16">
                    <c:v>1.130186448455212</c:v>
                  </c:pt>
                  <c:pt idx="17">
                    <c:v>1.1651488343995162</c:v>
                  </c:pt>
                  <c:pt idx="18">
                    <c:v>1.1152415469540045</c:v>
                  </c:pt>
                  <c:pt idx="19">
                    <c:v>1.1194356199721205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0"/>
                <c:pt idx="0">
                  <c:v>0.780904762838111</c:v>
                </c:pt>
                <c:pt idx="1">
                  <c:v>0.5920976749198426</c:v>
                </c:pt>
                <c:pt idx="2">
                  <c:v>0.4996470788640501</c:v>
                </c:pt>
                <c:pt idx="3">
                  <c:v>0.6780909298377139</c:v>
                </c:pt>
                <c:pt idx="4">
                  <c:v>0.7786810761565677</c:v>
                </c:pt>
                <c:pt idx="5">
                  <c:v>0.7501939980531899</c:v>
                </c:pt>
                <c:pt idx="6">
                  <c:v>0.7500121841950929</c:v>
                </c:pt>
                <c:pt idx="7">
                  <c:v>0.592818463191492</c:v>
                </c:pt>
                <c:pt idx="8">
                  <c:v>0.7136200744954388</c:v>
                </c:pt>
                <c:pt idx="9">
                  <c:v>0.6833508475550133</c:v>
                </c:pt>
                <c:pt idx="10">
                  <c:v>0.6006007683541847</c:v>
                </c:pt>
                <c:pt idx="11">
                  <c:v>0.5886490248062726</c:v>
                </c:pt>
                <c:pt idx="12">
                  <c:v>0.4941003272738208</c:v>
                </c:pt>
                <c:pt idx="13">
                  <c:v>0.605407242704098</c:v>
                </c:pt>
                <c:pt idx="14">
                  <c:v>0.655290931786975</c:v>
                </c:pt>
                <c:pt idx="15">
                  <c:v>0.6239055534707002</c:v>
                </c:pt>
                <c:pt idx="16">
                  <c:v>0.6939878302455683</c:v>
                </c:pt>
                <c:pt idx="17">
                  <c:v>0.6369493955384123</c:v>
                </c:pt>
                <c:pt idx="18">
                  <c:v>0.5715329213887577</c:v>
                </c:pt>
                <c:pt idx="19">
                  <c:v>0.9219360246173492</c:v>
                </c:pt>
              </c:numLit>
            </c:plus>
            <c:minus>
              <c:numLit>
                <c:ptCount val="20"/>
                <c:pt idx="0">
                  <c:v>0.780904762838111</c:v>
                </c:pt>
                <c:pt idx="1">
                  <c:v>0.5920976749198426</c:v>
                </c:pt>
                <c:pt idx="2">
                  <c:v>0.4996470788640501</c:v>
                </c:pt>
                <c:pt idx="3">
                  <c:v>0.6780909298377139</c:v>
                </c:pt>
                <c:pt idx="4">
                  <c:v>0.7786810761565677</c:v>
                </c:pt>
                <c:pt idx="5">
                  <c:v>0.7501939980531899</c:v>
                </c:pt>
                <c:pt idx="6">
                  <c:v>0.7500121841950929</c:v>
                </c:pt>
                <c:pt idx="7">
                  <c:v>0.592818463191492</c:v>
                </c:pt>
                <c:pt idx="8">
                  <c:v>0.7136200744954388</c:v>
                </c:pt>
                <c:pt idx="9">
                  <c:v>0.6833508475550133</c:v>
                </c:pt>
                <c:pt idx="10">
                  <c:v>0.6006007683541847</c:v>
                </c:pt>
                <c:pt idx="11">
                  <c:v>0.5886490248062726</c:v>
                </c:pt>
                <c:pt idx="12">
                  <c:v>0.4941003272738208</c:v>
                </c:pt>
                <c:pt idx="13">
                  <c:v>0.605407242704098</c:v>
                </c:pt>
                <c:pt idx="14">
                  <c:v>0.655290931786975</c:v>
                </c:pt>
                <c:pt idx="15">
                  <c:v>0.6239055534707002</c:v>
                </c:pt>
                <c:pt idx="16">
                  <c:v>0.6939878302455683</c:v>
                </c:pt>
                <c:pt idx="17">
                  <c:v>0.6369493955384123</c:v>
                </c:pt>
                <c:pt idx="18">
                  <c:v>0.5715329213887577</c:v>
                </c:pt>
                <c:pt idx="19">
                  <c:v>0.9219360246173492</c:v>
                </c:pt>
              </c:numLit>
            </c:minus>
            <c:noEndCap val="0"/>
          </c:errBars>
          <c:xVal>
            <c:numRef>
              <c:f>'OR1-791'!$G$53:$G$72</c:f>
              <c:numCache/>
            </c:numRef>
          </c:xVal>
          <c:yVal>
            <c:numRef>
              <c:f>'OR1-791'!$C$53:$C$72</c:f>
              <c:numCache/>
            </c:numRef>
          </c:yVal>
          <c:smooth val="0"/>
        </c:ser>
        <c:axId val="19824376"/>
        <c:axId val="44201657"/>
      </c:scatterChart>
      <c:valAx>
        <c:axId val="19824376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201657"/>
        <c:crosses val="autoZero"/>
        <c:crossBetween val="midCat"/>
        <c:dispUnits/>
        <c:majorUnit val="10"/>
        <c:minorUnit val="10"/>
      </c:valAx>
      <c:valAx>
        <c:axId val="44201657"/>
        <c:scaling>
          <c:orientation val="maxMin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8243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5825"/>
          <c:w val="0.893"/>
          <c:h val="0.9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'OR1-791'!$E$75:$E$87</c:f>
                <c:numCache>
                  <c:ptCount val="13"/>
                  <c:pt idx="0">
                    <c:v>0.7777934738765501</c:v>
                  </c:pt>
                  <c:pt idx="1">
                    <c:v>0.961345775571226</c:v>
                  </c:pt>
                  <c:pt idx="2">
                    <c:v>1.1440147967701353</c:v>
                  </c:pt>
                  <c:pt idx="3">
                    <c:v>1.1577190007021774</c:v>
                  </c:pt>
                  <c:pt idx="4">
                    <c:v>1.1669520636215938</c:v>
                  </c:pt>
                  <c:pt idx="5">
                    <c:v>1.130459987998278</c:v>
                  </c:pt>
                  <c:pt idx="6">
                    <c:v>1.0061420432333286</c:v>
                  </c:pt>
                  <c:pt idx="7">
                    <c:v>1.121744861908873</c:v>
                  </c:pt>
                  <c:pt idx="8">
                    <c:v>1.1686080700170651</c:v>
                  </c:pt>
                  <c:pt idx="9">
                    <c:v>0.9151996488519156</c:v>
                  </c:pt>
                  <c:pt idx="10">
                    <c:v>1.3023483258622348</c:v>
                  </c:pt>
                  <c:pt idx="11">
                    <c:v>0.9629494920769145</c:v>
                  </c:pt>
                  <c:pt idx="12">
                    <c:v>1.5253876760907903</c:v>
                  </c:pt>
                </c:numCache>
              </c:numRef>
            </c:plus>
            <c:minus>
              <c:numRef>
                <c:f>'OR1-791'!$E$75:$E$87</c:f>
                <c:numCache>
                  <c:ptCount val="13"/>
                  <c:pt idx="0">
                    <c:v>0.7777934738765501</c:v>
                  </c:pt>
                  <c:pt idx="1">
                    <c:v>0.961345775571226</c:v>
                  </c:pt>
                  <c:pt idx="2">
                    <c:v>1.1440147967701353</c:v>
                  </c:pt>
                  <c:pt idx="3">
                    <c:v>1.1577190007021774</c:v>
                  </c:pt>
                  <c:pt idx="4">
                    <c:v>1.1669520636215938</c:v>
                  </c:pt>
                  <c:pt idx="5">
                    <c:v>1.130459987998278</c:v>
                  </c:pt>
                  <c:pt idx="6">
                    <c:v>1.0061420432333286</c:v>
                  </c:pt>
                  <c:pt idx="7">
                    <c:v>1.121744861908873</c:v>
                  </c:pt>
                  <c:pt idx="8">
                    <c:v>1.1686080700170651</c:v>
                  </c:pt>
                  <c:pt idx="9">
                    <c:v>0.9151996488519156</c:v>
                  </c:pt>
                  <c:pt idx="10">
                    <c:v>1.3023483258622348</c:v>
                  </c:pt>
                  <c:pt idx="11">
                    <c:v>0.9629494920769145</c:v>
                  </c:pt>
                  <c:pt idx="12">
                    <c:v>1.5253876760907903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3"/>
                <c:pt idx="0">
                  <c:v>0.5798629565838161</c:v>
                </c:pt>
                <c:pt idx="1">
                  <c:v>0.38456640225744904</c:v>
                </c:pt>
                <c:pt idx="2">
                  <c:v>0.40837644979045506</c:v>
                </c:pt>
                <c:pt idx="3">
                  <c:v>0.3892322613349858</c:v>
                </c:pt>
                <c:pt idx="4">
                  <c:v>0.4594991472702038</c:v>
                </c:pt>
                <c:pt idx="5">
                  <c:v>0.23945540205567245</c:v>
                </c:pt>
                <c:pt idx="6">
                  <c:v>0.2786236937729166</c:v>
                </c:pt>
                <c:pt idx="7">
                  <c:v>0.3558268811309829</c:v>
                </c:pt>
                <c:pt idx="8">
                  <c:v>0.3151542637528976</c:v>
                </c:pt>
                <c:pt idx="9">
                  <c:v>0.2677952625195009</c:v>
                </c:pt>
                <c:pt idx="10">
                  <c:v>0.2566007012163965</c:v>
                </c:pt>
                <c:pt idx="11">
                  <c:v>NaN</c:v>
                </c:pt>
                <c:pt idx="12">
                  <c:v>0.2624720416032489</c:v>
                </c:pt>
              </c:numLit>
            </c:plus>
            <c:minus>
              <c:numLit>
                <c:ptCount val="13"/>
                <c:pt idx="0">
                  <c:v>0.5798629565838161</c:v>
                </c:pt>
                <c:pt idx="1">
                  <c:v>0.38456640225744904</c:v>
                </c:pt>
                <c:pt idx="2">
                  <c:v>0.40837644979045506</c:v>
                </c:pt>
                <c:pt idx="3">
                  <c:v>0.3892322613349858</c:v>
                </c:pt>
                <c:pt idx="4">
                  <c:v>0.4594991472702038</c:v>
                </c:pt>
                <c:pt idx="5">
                  <c:v>0.23945540205567245</c:v>
                </c:pt>
                <c:pt idx="6">
                  <c:v>0.2786236937729166</c:v>
                </c:pt>
                <c:pt idx="7">
                  <c:v>0.3558268811309829</c:v>
                </c:pt>
                <c:pt idx="8">
                  <c:v>0.3151542637528976</c:v>
                </c:pt>
                <c:pt idx="9">
                  <c:v>0.2677952625195009</c:v>
                </c:pt>
                <c:pt idx="10">
                  <c:v>0.2566007012163965</c:v>
                </c:pt>
                <c:pt idx="11">
                  <c:v>NaN</c:v>
                </c:pt>
                <c:pt idx="12">
                  <c:v>0.2624720416032489</c:v>
                </c:pt>
              </c:numLit>
            </c:minus>
            <c:noEndCap val="0"/>
          </c:errBars>
          <c:xVal>
            <c:numRef>
              <c:f>'OR1-791'!$G$75:$G$87</c:f>
              <c:numCache/>
            </c:numRef>
          </c:xVal>
          <c:yVal>
            <c:numRef>
              <c:f>'OR1-791'!$C$75:$C$87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0.12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0.9878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'OR1-791'!$G$77:$G$80</c:f>
              <c:numCache/>
            </c:numRef>
          </c:xVal>
          <c:yVal>
            <c:numRef>
              <c:f>'OR1-791'!$C$77:$C$80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0.66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0.4245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'OR1-791'!$G$80:$G$87</c:f>
              <c:numCache/>
            </c:numRef>
          </c:xVal>
          <c:yVal>
            <c:numRef>
              <c:f>'OR1-791'!$C$80:$C$87</c:f>
              <c:numCache/>
            </c:numRef>
          </c:yVal>
          <c:smooth val="0"/>
        </c:ser>
        <c:axId val="62270594"/>
        <c:axId val="23564435"/>
      </c:scatterChart>
      <c:valAx>
        <c:axId val="62270594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3564435"/>
        <c:crosses val="autoZero"/>
        <c:crossBetween val="midCat"/>
        <c:dispUnits/>
        <c:majorUnit val="10"/>
        <c:minorUnit val="10"/>
      </c:valAx>
      <c:valAx>
        <c:axId val="23564435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27059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55"/>
          <c:w val="0.87675"/>
          <c:h val="0.8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'OR1-791'!$E$92:$E$101</c:f>
                <c:numCache>
                  <c:ptCount val="10"/>
                  <c:pt idx="0">
                    <c:v>0.8560230585894184</c:v>
                  </c:pt>
                  <c:pt idx="1">
                    <c:v>0.9690200143264895</c:v>
                  </c:pt>
                  <c:pt idx="2">
                    <c:v>1.0872380826812564</c:v>
                  </c:pt>
                  <c:pt idx="3">
                    <c:v>1.126772691949484</c:v>
                  </c:pt>
                  <c:pt idx="4">
                    <c:v>1.3398769453868902</c:v>
                  </c:pt>
                  <c:pt idx="5">
                    <c:v>1.3129060143811406</c:v>
                  </c:pt>
                  <c:pt idx="6">
                    <c:v>1.3371972739027493</c:v>
                  </c:pt>
                  <c:pt idx="7">
                    <c:v>1.341001310902124</c:v>
                  </c:pt>
                  <c:pt idx="8">
                    <c:v>1.3632781304991788</c:v>
                  </c:pt>
                  <c:pt idx="9">
                    <c:v>1.3985899188637478</c:v>
                  </c:pt>
                </c:numCache>
              </c:numRef>
            </c:plus>
            <c:minus>
              <c:numRef>
                <c:f>'OR1-791'!$E$92:$E$101</c:f>
                <c:numCache>
                  <c:ptCount val="10"/>
                  <c:pt idx="0">
                    <c:v>0.8560230585894184</c:v>
                  </c:pt>
                  <c:pt idx="1">
                    <c:v>0.9690200143264895</c:v>
                  </c:pt>
                  <c:pt idx="2">
                    <c:v>1.0872380826812564</c:v>
                  </c:pt>
                  <c:pt idx="3">
                    <c:v>1.126772691949484</c:v>
                  </c:pt>
                  <c:pt idx="4">
                    <c:v>1.3398769453868902</c:v>
                  </c:pt>
                  <c:pt idx="5">
                    <c:v>1.3129060143811406</c:v>
                  </c:pt>
                  <c:pt idx="6">
                    <c:v>1.3371972739027493</c:v>
                  </c:pt>
                  <c:pt idx="7">
                    <c:v>1.341001310902124</c:v>
                  </c:pt>
                  <c:pt idx="8">
                    <c:v>1.3632781304991788</c:v>
                  </c:pt>
                  <c:pt idx="9">
                    <c:v>1.3985899188637478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0.6280523927881801</c:v>
                </c:pt>
                <c:pt idx="1">
                  <c:v>0.3563319877868863</c:v>
                </c:pt>
                <c:pt idx="2">
                  <c:v>0.5277563777339225</c:v>
                </c:pt>
                <c:pt idx="3">
                  <c:v>0.5457013257142964</c:v>
                </c:pt>
                <c:pt idx="4">
                  <c:v>0.4659847751539372</c:v>
                </c:pt>
                <c:pt idx="5">
                  <c:v>0.498860458085916</c:v>
                </c:pt>
                <c:pt idx="6">
                  <c:v>0.4268113514433711</c:v>
                </c:pt>
                <c:pt idx="7">
                  <c:v>0.35520745180257307</c:v>
                </c:pt>
                <c:pt idx="8">
                  <c:v>0.45987052060893224</c:v>
                </c:pt>
                <c:pt idx="9">
                  <c:v>0.44385091482810085</c:v>
                </c:pt>
              </c:numLit>
            </c:plus>
            <c:minus>
              <c:numLit>
                <c:ptCount val="10"/>
                <c:pt idx="0">
                  <c:v>0.6280523927881801</c:v>
                </c:pt>
                <c:pt idx="1">
                  <c:v>0.3563319877868863</c:v>
                </c:pt>
                <c:pt idx="2">
                  <c:v>0.5277563777339225</c:v>
                </c:pt>
                <c:pt idx="3">
                  <c:v>0.5457013257142964</c:v>
                </c:pt>
                <c:pt idx="4">
                  <c:v>0.4659847751539372</c:v>
                </c:pt>
                <c:pt idx="5">
                  <c:v>0.498860458085916</c:v>
                </c:pt>
                <c:pt idx="6">
                  <c:v>0.4268113514433711</c:v>
                </c:pt>
                <c:pt idx="7">
                  <c:v>0.35520745180257307</c:v>
                </c:pt>
                <c:pt idx="8">
                  <c:v>0.45987052060893224</c:v>
                </c:pt>
                <c:pt idx="9">
                  <c:v>0.44385091482810085</c:v>
                </c:pt>
              </c:numLit>
            </c:minus>
            <c:noEndCap val="0"/>
          </c:errBars>
          <c:xVal>
            <c:numRef>
              <c:f>'OR1-791'!$G$92:$G$101</c:f>
              <c:numCache/>
            </c:numRef>
          </c:xVal>
          <c:yVal>
            <c:numRef>
              <c:f>'OR1-791'!$C$92:$C$101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0.34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0.9932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'OR1-791'!$G$95:$G$101</c:f>
              <c:numCache/>
            </c:numRef>
          </c:xVal>
          <c:yVal>
            <c:numRef>
              <c:f>'OR1-791'!$C$95:$C$101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'OR1-791'!$G$92:$G$95</c:f>
              <c:numCache/>
            </c:numRef>
          </c:xVal>
          <c:yVal>
            <c:numRef>
              <c:f>'OR1-791'!$C$92:$C$95</c:f>
              <c:numCache/>
            </c:numRef>
          </c:yVal>
          <c:smooth val="0"/>
        </c:ser>
        <c:axId val="10753324"/>
        <c:axId val="29671053"/>
      </c:scatterChart>
      <c:valAx>
        <c:axId val="10753324"/>
        <c:scaling>
          <c:logBase val="10"/>
          <c:orientation val="minMax"/>
          <c:max val="1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9671053"/>
        <c:crosses val="autoZero"/>
        <c:crossBetween val="midCat"/>
        <c:dispUnits/>
        <c:majorUnit val="10"/>
        <c:minorUnit val="10"/>
      </c:valAx>
      <c:valAx>
        <c:axId val="29671053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07533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495"/>
          <c:w val="0.802"/>
          <c:h val="0.869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'OR1-791'!$E$104:$E$117</c:f>
                <c:numCache>
                  <c:ptCount val="14"/>
                  <c:pt idx="0">
                    <c:v>0.8413453187666841</c:v>
                  </c:pt>
                  <c:pt idx="1">
                    <c:v>0.9448446241392022</c:v>
                  </c:pt>
                  <c:pt idx="2">
                    <c:v>1.007861449210046</c:v>
                  </c:pt>
                  <c:pt idx="3">
                    <c:v>1.0066743044077946</c:v>
                  </c:pt>
                  <c:pt idx="4">
                    <c:v>1.0168483114308673</c:v>
                  </c:pt>
                  <c:pt idx="5">
                    <c:v>1.0034085395959986</c:v>
                  </c:pt>
                  <c:pt idx="6">
                    <c:v>0.8884876853756858</c:v>
                  </c:pt>
                  <c:pt idx="7">
                    <c:v>0.9712939576134868</c:v>
                  </c:pt>
                  <c:pt idx="8">
                    <c:v>1.0171675715518624</c:v>
                  </c:pt>
                  <c:pt idx="9">
                    <c:v>1.0822205754322396</c:v>
                  </c:pt>
                  <c:pt idx="10">
                    <c:v>1.0925126667203666</c:v>
                  </c:pt>
                  <c:pt idx="11">
                    <c:v>1.127324153327605</c:v>
                  </c:pt>
                  <c:pt idx="12">
                    <c:v>1.3337247914303723</c:v>
                  </c:pt>
                  <c:pt idx="13">
                    <c:v>1.2951021326854588</c:v>
                  </c:pt>
                </c:numCache>
              </c:numRef>
            </c:plus>
            <c:minus>
              <c:numRef>
                <c:f>'OR1-791'!$E$104:$E$117</c:f>
                <c:numCache>
                  <c:ptCount val="14"/>
                  <c:pt idx="0">
                    <c:v>0.8413453187666841</c:v>
                  </c:pt>
                  <c:pt idx="1">
                    <c:v>0.9448446241392022</c:v>
                  </c:pt>
                  <c:pt idx="2">
                    <c:v>1.007861449210046</c:v>
                  </c:pt>
                  <c:pt idx="3">
                    <c:v>1.0066743044077946</c:v>
                  </c:pt>
                  <c:pt idx="4">
                    <c:v>1.0168483114308673</c:v>
                  </c:pt>
                  <c:pt idx="5">
                    <c:v>1.0034085395959986</c:v>
                  </c:pt>
                  <c:pt idx="6">
                    <c:v>0.8884876853756858</c:v>
                  </c:pt>
                  <c:pt idx="7">
                    <c:v>0.9712939576134868</c:v>
                  </c:pt>
                  <c:pt idx="8">
                    <c:v>1.0171675715518624</c:v>
                  </c:pt>
                  <c:pt idx="9">
                    <c:v>1.0822205754322396</c:v>
                  </c:pt>
                  <c:pt idx="10">
                    <c:v>1.0925126667203666</c:v>
                  </c:pt>
                  <c:pt idx="11">
                    <c:v>1.127324153327605</c:v>
                  </c:pt>
                  <c:pt idx="12">
                    <c:v>1.3337247914303723</c:v>
                  </c:pt>
                  <c:pt idx="13">
                    <c:v>1.2951021326854588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4"/>
                <c:pt idx="0">
                  <c:v>0.504151418342375</c:v>
                </c:pt>
                <c:pt idx="1">
                  <c:v>0.27928753525224487</c:v>
                </c:pt>
                <c:pt idx="2">
                  <c:v>0.2648610951523036</c:v>
                </c:pt>
                <c:pt idx="3">
                  <c:v>0.21826627091487577</c:v>
                </c:pt>
                <c:pt idx="4">
                  <c:v>0.20246019895589332</c:v>
                </c:pt>
                <c:pt idx="5">
                  <c:v>0.21573764105296134</c:v>
                </c:pt>
                <c:pt idx="6">
                  <c:v>0.26895886109393335</c:v>
                </c:pt>
                <c:pt idx="7">
                  <c:v>0.21932729741737172</c:v>
                </c:pt>
                <c:pt idx="8">
                  <c:v>0.19139902582004925</c:v>
                </c:pt>
                <c:pt idx="9">
                  <c:v>0.27277689017737994</c:v>
                </c:pt>
                <c:pt idx="10">
                  <c:v>0.33631652167611387</c:v>
                </c:pt>
                <c:pt idx="11">
                  <c:v>0.34226284558148135</c:v>
                </c:pt>
                <c:pt idx="12">
                  <c:v>0.334072629243702</c:v>
                </c:pt>
                <c:pt idx="13">
                  <c:v>0.23893800823287448</c:v>
                </c:pt>
              </c:numLit>
            </c:plus>
            <c:minus>
              <c:numLit>
                <c:ptCount val="14"/>
                <c:pt idx="0">
                  <c:v>0.504151418342375</c:v>
                </c:pt>
                <c:pt idx="1">
                  <c:v>0.27928753525224487</c:v>
                </c:pt>
                <c:pt idx="2">
                  <c:v>0.2648610951523036</c:v>
                </c:pt>
                <c:pt idx="3">
                  <c:v>0.21826627091487577</c:v>
                </c:pt>
                <c:pt idx="4">
                  <c:v>0.20246019895589332</c:v>
                </c:pt>
                <c:pt idx="5">
                  <c:v>0.21573764105296134</c:v>
                </c:pt>
                <c:pt idx="6">
                  <c:v>0.26895886109393335</c:v>
                </c:pt>
                <c:pt idx="7">
                  <c:v>0.21932729741737172</c:v>
                </c:pt>
                <c:pt idx="8">
                  <c:v>0.19139902582004925</c:v>
                </c:pt>
                <c:pt idx="9">
                  <c:v>0.27277689017737994</c:v>
                </c:pt>
                <c:pt idx="10">
                  <c:v>0.33631652167611387</c:v>
                </c:pt>
                <c:pt idx="11">
                  <c:v>0.34226284558148135</c:v>
                </c:pt>
                <c:pt idx="12">
                  <c:v>0.334072629243702</c:v>
                </c:pt>
                <c:pt idx="13">
                  <c:v>0.23893800823287448</c:v>
                </c:pt>
              </c:numLit>
            </c:minus>
            <c:noEndCap val="0"/>
          </c:errBars>
          <c:xVal>
            <c:numRef>
              <c:f>'OR1-791'!$G$104:$G$117</c:f>
              <c:numCache/>
            </c:numRef>
          </c:xVal>
          <c:yVal>
            <c:numRef>
              <c:f>'OR1-791'!$C$104:$C$117</c:f>
              <c:numCache/>
            </c:numRef>
          </c:yVal>
          <c:smooth val="0"/>
        </c:ser>
        <c:axId val="65712886"/>
        <c:axId val="54545063"/>
      </c:scatterChart>
      <c:valAx>
        <c:axId val="65712886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545063"/>
        <c:crosses val="autoZero"/>
        <c:crossBetween val="midCat"/>
        <c:dispUnits/>
        <c:majorUnit val="10"/>
        <c:minorUnit val="10"/>
      </c:valAx>
      <c:valAx>
        <c:axId val="54545063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5712886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"/>
          <c:w val="0.95675"/>
          <c:h val="0.889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8"/>
                <c:pt idx="0">
                  <c:v>0.3112544122604186</c:v>
                </c:pt>
                <c:pt idx="1">
                  <c:v>0.284263367201778</c:v>
                </c:pt>
                <c:pt idx="2">
                  <c:v>0.3197099986009657</c:v>
                </c:pt>
                <c:pt idx="3">
                  <c:v>0.3325531316945014</c:v>
                </c:pt>
                <c:pt idx="4">
                  <c:v>0.3291012659755155</c:v>
                </c:pt>
                <c:pt idx="5">
                  <c:v>0.3397237400215771</c:v>
                </c:pt>
                <c:pt idx="6">
                  <c:v>0.34288743216493733</c:v>
                </c:pt>
                <c:pt idx="7">
                  <c:v>0.36164629135027093</c:v>
                </c:pt>
              </c:numLit>
            </c:plus>
            <c:minus>
              <c:numLit>
                <c:ptCount val="8"/>
                <c:pt idx="0">
                  <c:v>0.3112544122604186</c:v>
                </c:pt>
                <c:pt idx="1">
                  <c:v>0.284263367201778</c:v>
                </c:pt>
                <c:pt idx="2">
                  <c:v>0.3197099986009657</c:v>
                </c:pt>
                <c:pt idx="3">
                  <c:v>0.3325531316945014</c:v>
                </c:pt>
                <c:pt idx="4">
                  <c:v>0.3291012659755155</c:v>
                </c:pt>
                <c:pt idx="5">
                  <c:v>0.3397237400215771</c:v>
                </c:pt>
                <c:pt idx="6">
                  <c:v>0.34288743216493733</c:v>
                </c:pt>
                <c:pt idx="7">
                  <c:v>0.36164629135027093</c:v>
                </c:pt>
              </c:numLit>
            </c:minus>
            <c:noEndCap val="0"/>
          </c:errBars>
          <c:errBars>
            <c:errDir val="x"/>
            <c:errBarType val="both"/>
            <c:errValType val="percentage"/>
            <c:val val="0"/>
            <c:noEndCap val="0"/>
          </c:errBars>
          <c:xVal>
            <c:numRef>
              <c:f>'OR1-791'!$K$5:$K$12</c:f>
              <c:numCache/>
            </c:numRef>
          </c:xVal>
          <c:yVal>
            <c:numRef>
              <c:f>'OR1-791'!$C$5:$C$12</c:f>
              <c:numCache/>
            </c:numRef>
          </c:yVal>
          <c:smooth val="0"/>
        </c:ser>
        <c:axId val="21143520"/>
        <c:axId val="56073953"/>
      </c:scatterChart>
      <c:valAx>
        <c:axId val="21143520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crossBetween val="midCat"/>
        <c:dispUnits/>
        <c:majorUnit val="0.1"/>
        <c:minorUnit val="0.05"/>
      </c:valAx>
      <c:valAx>
        <c:axId val="56073953"/>
        <c:scaling>
          <c:orientation val="maxMin"/>
          <c:max val="4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143520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5075"/>
          <c:w val="0.8035"/>
          <c:h val="0.8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'OR1-791'!$E$122:$E$132</c:f>
                <c:numCache>
                  <c:ptCount val="11"/>
                  <c:pt idx="0">
                    <c:v>0.9424873957540051</c:v>
                  </c:pt>
                  <c:pt idx="1">
                    <c:v>0.9825999968799418</c:v>
                  </c:pt>
                  <c:pt idx="2">
                    <c:v>1.0033981647720993</c:v>
                  </c:pt>
                  <c:pt idx="3">
                    <c:v>1.094283866169885</c:v>
                  </c:pt>
                  <c:pt idx="4">
                    <c:v>1.171885072839504</c:v>
                  </c:pt>
                  <c:pt idx="5">
                    <c:v>1.255841859015121</c:v>
                  </c:pt>
                  <c:pt idx="6">
                    <c:v>1.2758946583219481</c:v>
                  </c:pt>
                  <c:pt idx="7">
                    <c:v>1.2862034880668936</c:v>
                  </c:pt>
                  <c:pt idx="8">
                    <c:v>1.2994223579109347</c:v>
                  </c:pt>
                  <c:pt idx="9">
                    <c:v>1.2989282484600355</c:v>
                  </c:pt>
                  <c:pt idx="10">
                    <c:v>1.2995579545507638</c:v>
                  </c:pt>
                </c:numCache>
              </c:numRef>
            </c:plus>
            <c:minus>
              <c:numRef>
                <c:f>'OR1-791'!$E$122:$E$132</c:f>
                <c:numCache>
                  <c:ptCount val="11"/>
                  <c:pt idx="0">
                    <c:v>0.9424873957540051</c:v>
                  </c:pt>
                  <c:pt idx="1">
                    <c:v>0.9825999968799418</c:v>
                  </c:pt>
                  <c:pt idx="2">
                    <c:v>1.0033981647720993</c:v>
                  </c:pt>
                  <c:pt idx="3">
                    <c:v>1.094283866169885</c:v>
                  </c:pt>
                  <c:pt idx="4">
                    <c:v>1.171885072839504</c:v>
                  </c:pt>
                  <c:pt idx="5">
                    <c:v>1.255841859015121</c:v>
                  </c:pt>
                  <c:pt idx="6">
                    <c:v>1.2758946583219481</c:v>
                  </c:pt>
                  <c:pt idx="7">
                    <c:v>1.2862034880668936</c:v>
                  </c:pt>
                  <c:pt idx="8">
                    <c:v>1.2994223579109347</c:v>
                  </c:pt>
                  <c:pt idx="9">
                    <c:v>1.2989282484600355</c:v>
                  </c:pt>
                  <c:pt idx="10">
                    <c:v>1.2995579545507638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1"/>
                <c:pt idx="0">
                  <c:v>0.3899102203404393</c:v>
                </c:pt>
                <c:pt idx="1">
                  <c:v>0.5050938518097191</c:v>
                </c:pt>
                <c:pt idx="2">
                  <c:v>0.2292523613814445</c:v>
                </c:pt>
                <c:pt idx="3">
                  <c:v>0.46765584561286855</c:v>
                </c:pt>
                <c:pt idx="4">
                  <c:v>0.30464636183551624</c:v>
                </c:pt>
                <c:pt idx="5">
                  <c:v>0.3652645205804918</c:v>
                </c:pt>
                <c:pt idx="6">
                  <c:v>0.2755779461058383</c:v>
                </c:pt>
                <c:pt idx="7">
                  <c:v>0.32046552708821174</c:v>
                </c:pt>
                <c:pt idx="8">
                  <c:v>0.3273452678192683</c:v>
                </c:pt>
                <c:pt idx="9">
                  <c:v>0.28062068534469964</c:v>
                </c:pt>
                <c:pt idx="10">
                  <c:v>0.2530646633849645</c:v>
                </c:pt>
              </c:numLit>
            </c:plus>
            <c:minus>
              <c:numLit>
                <c:ptCount val="11"/>
                <c:pt idx="0">
                  <c:v>0.3899102203404393</c:v>
                </c:pt>
                <c:pt idx="1">
                  <c:v>0.5050938518097191</c:v>
                </c:pt>
                <c:pt idx="2">
                  <c:v>0.2292523613814445</c:v>
                </c:pt>
                <c:pt idx="3">
                  <c:v>0.46765584561286855</c:v>
                </c:pt>
                <c:pt idx="4">
                  <c:v>0.30464636183551624</c:v>
                </c:pt>
                <c:pt idx="5">
                  <c:v>0.3652645205804918</c:v>
                </c:pt>
                <c:pt idx="6">
                  <c:v>0.2755779461058383</c:v>
                </c:pt>
                <c:pt idx="7">
                  <c:v>0.32046552708821174</c:v>
                </c:pt>
                <c:pt idx="8">
                  <c:v>0.3273452678192683</c:v>
                </c:pt>
                <c:pt idx="9">
                  <c:v>0.28062068534469964</c:v>
                </c:pt>
                <c:pt idx="10">
                  <c:v>0.2530646633849645</c:v>
                </c:pt>
              </c:numLit>
            </c:minus>
            <c:noEndCap val="0"/>
          </c:errBars>
          <c:xVal>
            <c:numRef>
              <c:f>'OR1-791'!$G$122:$G$132</c:f>
              <c:numCache/>
            </c:numRef>
          </c:xVal>
          <c:yVal>
            <c:numRef>
              <c:f>'OR1-791'!$C$122:$C$132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0.69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0.9361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'OR1-791'!$G$126:$G$132</c:f>
              <c:numCache/>
            </c:numRef>
          </c:xVal>
          <c:yVal>
            <c:numRef>
              <c:f>'OR1-791'!$C$126:$C$132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'OR1-791'!$G$122:$G$132</c:f>
              <c:numCache/>
            </c:numRef>
          </c:xVal>
          <c:yVal>
            <c:numRef>
              <c:f>'OR1-791'!$C$122:$C$125</c:f>
              <c:numCache/>
            </c:numRef>
          </c:yVal>
          <c:smooth val="0"/>
        </c:ser>
        <c:axId val="34903530"/>
        <c:axId val="45696315"/>
      </c:scatterChart>
      <c:valAx>
        <c:axId val="34903530"/>
        <c:scaling>
          <c:logBase val="10"/>
          <c:orientation val="minMax"/>
          <c:max val="1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696315"/>
        <c:crosses val="autoZero"/>
        <c:crossBetween val="midCat"/>
        <c:dispUnits/>
        <c:majorUnit val="10"/>
        <c:minorUnit val="10"/>
      </c:valAx>
      <c:valAx>
        <c:axId val="45696315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9035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0.20175</cdr:x>
      <cdr:y>0.17825</cdr:y>
    </cdr:from>
    <cdr:to>
      <cdr:x>0.428</cdr:x>
      <cdr:y>0.25575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438150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791-K38</a:t>
          </a:r>
        </a:p>
      </cdr:txBody>
    </cdr:sp>
  </cdr:relSizeAnchor>
  <cdr:relSizeAnchor xmlns:cdr="http://schemas.openxmlformats.org/drawingml/2006/chartDrawing">
    <cdr:from>
      <cdr:x>0.4555</cdr:x>
      <cdr:y>0.17825</cdr:y>
    </cdr:from>
    <cdr:to>
      <cdr:x>0.674</cdr:x>
      <cdr:y>0.2275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438150"/>
          <a:ext cx="3810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0.1935</cdr:y>
    </cdr:from>
    <cdr:to>
      <cdr:x>0.3755</cdr:x>
      <cdr:y>0.302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38150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791-L18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0.22725</cdr:y>
    </cdr:from>
    <cdr:to>
      <cdr:x>0.3905</cdr:x>
      <cdr:y>0.29725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428625"/>
          <a:ext cx="476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791-L19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0.33325</cdr:y>
    </cdr:from>
    <cdr:to>
      <cdr:x>0.46025</cdr:x>
      <cdr:y>0.444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438150"/>
          <a:ext cx="438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791-19A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0.18725</cdr:y>
    </cdr:from>
    <cdr:to>
      <cdr:x>0.4215</cdr:x>
      <cdr:y>0.26875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409575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791-L24</a:t>
          </a:r>
        </a:p>
      </cdr:txBody>
    </cdr:sp>
  </cdr:relSizeAnchor>
  <cdr:relSizeAnchor xmlns:cdr="http://schemas.openxmlformats.org/drawingml/2006/chartDrawing">
    <cdr:from>
      <cdr:x>0.68225</cdr:x>
      <cdr:y>0.30075</cdr:y>
    </cdr:from>
    <cdr:to>
      <cdr:x>0.85425</cdr:x>
      <cdr:y>0.36</cdr:y>
    </cdr:to>
    <cdr:sp>
      <cdr:nvSpPr>
        <cdr:cNvPr id="2" name="TextBox 3"/>
        <cdr:cNvSpPr txBox="1">
          <a:spLocks noChangeArrowheads="1"/>
        </cdr:cNvSpPr>
      </cdr:nvSpPr>
      <cdr:spPr>
        <a:xfrm>
          <a:off x="1381125" y="657225"/>
          <a:ext cx="3524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0.5135</cdr:x>
      <cdr:y>0.33925</cdr:y>
    </cdr:from>
    <cdr:to>
      <cdr:x>0.66025</cdr:x>
      <cdr:y>0.33925</cdr:y>
    </cdr:to>
    <cdr:sp>
      <cdr:nvSpPr>
        <cdr:cNvPr id="3" name="Line 4"/>
        <cdr:cNvSpPr>
          <a:spLocks/>
        </cdr:cNvSpPr>
      </cdr:nvSpPr>
      <cdr:spPr>
        <a:xfrm flipH="1">
          <a:off x="1038225" y="742950"/>
          <a:ext cx="2952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0.214</cdr:y>
    </cdr:from>
    <cdr:to>
      <cdr:x>0.36875</cdr:x>
      <cdr:y>0.32125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38150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791-L25</a:t>
          </a:r>
        </a:p>
      </cdr:txBody>
    </cdr:sp>
  </cdr:relSizeAnchor>
  <cdr:relSizeAnchor xmlns:cdr="http://schemas.openxmlformats.org/drawingml/2006/chartDrawing">
    <cdr:from>
      <cdr:x>0.60325</cdr:x>
      <cdr:y>0.1445</cdr:y>
    </cdr:from>
    <cdr:to>
      <cdr:x>0.795</cdr:x>
      <cdr:y>0.2125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295275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2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0.17725</cdr:y>
    </cdr:from>
    <cdr:to>
      <cdr:x>0.427</cdr:x>
      <cdr:y>0.2315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428625"/>
          <a:ext cx="5238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791-L26
</a:t>
          </a:r>
        </a:p>
      </cdr:txBody>
    </cdr:sp>
  </cdr:relSizeAnchor>
  <cdr:relSizeAnchor xmlns:cdr="http://schemas.openxmlformats.org/drawingml/2006/chartDrawing">
    <cdr:from>
      <cdr:x>0.725</cdr:x>
      <cdr:y>0.16075</cdr:y>
    </cdr:from>
    <cdr:to>
      <cdr:x>0.90925</cdr:x>
      <cdr:y>0.215</cdr:y>
    </cdr:to>
    <cdr:sp>
      <cdr:nvSpPr>
        <cdr:cNvPr id="2" name="TextBox 8"/>
        <cdr:cNvSpPr txBox="1">
          <a:spLocks noChangeArrowheads="1"/>
        </cdr:cNvSpPr>
      </cdr:nvSpPr>
      <cdr:spPr>
        <a:xfrm>
          <a:off x="1428750" y="381000"/>
          <a:ext cx="3619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0.6455</cdr:x>
      <cdr:y>0.192</cdr:y>
    </cdr:from>
    <cdr:to>
      <cdr:x>0.72575</cdr:x>
      <cdr:y>0.192</cdr:y>
    </cdr:to>
    <cdr:sp>
      <cdr:nvSpPr>
        <cdr:cNvPr id="3" name="Line 9"/>
        <cdr:cNvSpPr>
          <a:spLocks/>
        </cdr:cNvSpPr>
      </cdr:nvSpPr>
      <cdr:spPr>
        <a:xfrm flipH="1">
          <a:off x="1266825" y="457200"/>
          <a:ext cx="161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0.218</cdr:y>
    </cdr:from>
    <cdr:to>
      <cdr:x>0.40675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647700"/>
          <a:ext cx="5048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791-L28
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0.19625</cdr:y>
    </cdr:from>
    <cdr:to>
      <cdr:x>0.45375</cdr:x>
      <cdr:y>0.24125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561975"/>
          <a:ext cx="466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791-L29
</a:t>
          </a:r>
        </a:p>
      </cdr:txBody>
    </cdr:sp>
  </cdr:relSizeAnchor>
  <cdr:relSizeAnchor xmlns:cdr="http://schemas.openxmlformats.org/drawingml/2006/chartDrawing">
    <cdr:from>
      <cdr:x>0.7315</cdr:x>
      <cdr:y>0.1875</cdr:y>
    </cdr:from>
    <cdr:to>
      <cdr:x>0.905</cdr:x>
      <cdr:y>0.2325</cdr:y>
    </cdr:to>
    <cdr:sp>
      <cdr:nvSpPr>
        <cdr:cNvPr id="2" name="TextBox 2"/>
        <cdr:cNvSpPr txBox="1">
          <a:spLocks noChangeArrowheads="1"/>
        </cdr:cNvSpPr>
      </cdr:nvSpPr>
      <cdr:spPr>
        <a:xfrm>
          <a:off x="1362075" y="542925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0.55825</cdr:x>
      <cdr:y>0.16825</cdr:y>
    </cdr:from>
    <cdr:to>
      <cdr:x>0.9145</cdr:x>
      <cdr:y>0.2405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4667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791-L29</a:t>
          </a:r>
        </a:p>
      </cdr:txBody>
    </cdr:sp>
  </cdr:relSizeAnchor>
  <cdr:relSizeAnchor xmlns:cdr="http://schemas.openxmlformats.org/drawingml/2006/chartDrawing">
    <cdr:from>
      <cdr:x>0.746</cdr:x>
      <cdr:y>0.48225</cdr:y>
    </cdr:from>
    <cdr:to>
      <cdr:x>1</cdr:x>
      <cdr:y>0.538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1343025"/>
          <a:ext cx="3714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0.19525</cdr:x>
      <cdr:y>0.21075</cdr:y>
    </cdr:from>
    <cdr:to>
      <cdr:x>0.4125</cdr:x>
      <cdr:y>0.27175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55245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791-L30</a:t>
          </a:r>
        </a:p>
      </cdr:txBody>
    </cdr:sp>
  </cdr:relSizeAnchor>
  <cdr:relSizeAnchor xmlns:cdr="http://schemas.openxmlformats.org/drawingml/2006/chartDrawing">
    <cdr:from>
      <cdr:x>0.60775</cdr:x>
      <cdr:y>0.24825</cdr:y>
    </cdr:from>
    <cdr:to>
      <cdr:x>0.7865</cdr:x>
      <cdr:y>0.29325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647700"/>
          <a:ext cx="3619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0.50075</cdr:x>
      <cdr:y>0.27325</cdr:y>
    </cdr:from>
    <cdr:to>
      <cdr:x>0.62</cdr:x>
      <cdr:y>0.27325</cdr:y>
    </cdr:to>
    <cdr:sp>
      <cdr:nvSpPr>
        <cdr:cNvPr id="3" name="Line 5"/>
        <cdr:cNvSpPr>
          <a:spLocks/>
        </cdr:cNvSpPr>
      </cdr:nvSpPr>
      <cdr:spPr>
        <a:xfrm flipH="1">
          <a:off x="1000125" y="714375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0.19225</cdr:x>
      <cdr:y>0.2235</cdr:y>
    </cdr:from>
    <cdr:to>
      <cdr:x>0.4445</cdr:x>
      <cdr:y>0.32225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38100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791-K39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0.84625</cdr:y>
    </cdr:from>
    <cdr:to>
      <cdr:x>0.649</cdr:x>
      <cdr:y>0.91025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765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791-L31</a:t>
          </a:r>
        </a:p>
      </cdr:txBody>
    </cdr:sp>
  </cdr:relSizeAnchor>
  <cdr:relSizeAnchor xmlns:cdr="http://schemas.openxmlformats.org/drawingml/2006/chartDrawing">
    <cdr:from>
      <cdr:x>0.651</cdr:x>
      <cdr:y>0.22325</cdr:y>
    </cdr:from>
    <cdr:to>
      <cdr:x>0.83725</cdr:x>
      <cdr:y>0.26725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647700"/>
          <a:ext cx="3714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0.52825</cdr:x>
      <cdr:y>0.22325</cdr:y>
    </cdr:from>
    <cdr:to>
      <cdr:x>0.651</cdr:x>
      <cdr:y>0.239</cdr:y>
    </cdr:to>
    <cdr:sp>
      <cdr:nvSpPr>
        <cdr:cNvPr id="3" name="Line 3"/>
        <cdr:cNvSpPr>
          <a:spLocks/>
        </cdr:cNvSpPr>
      </cdr:nvSpPr>
      <cdr:spPr>
        <a:xfrm flipH="1" flipV="1">
          <a:off x="1057275" y="647700"/>
          <a:ext cx="247650" cy="47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0.2515</cdr:y>
    </cdr:from>
    <cdr:to>
      <cdr:x>0.65175</cdr:x>
      <cdr:y>0.29175</cdr:y>
    </cdr:to>
    <cdr:sp>
      <cdr:nvSpPr>
        <cdr:cNvPr id="4" name="Line 4"/>
        <cdr:cNvSpPr>
          <a:spLocks/>
        </cdr:cNvSpPr>
      </cdr:nvSpPr>
      <cdr:spPr>
        <a:xfrm flipH="1">
          <a:off x="1057275" y="733425"/>
          <a:ext cx="24765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0.1605</cdr:y>
    </cdr:from>
    <cdr:to>
      <cdr:x>0.42325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90525"/>
          <a:ext cx="3810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791-L32</a:t>
          </a:r>
        </a:p>
      </cdr:txBody>
    </cdr:sp>
  </cdr:relSizeAnchor>
  <cdr:relSizeAnchor xmlns:cdr="http://schemas.openxmlformats.org/drawingml/2006/chartDrawing">
    <cdr:from>
      <cdr:x>0.687</cdr:x>
      <cdr:y>0.14475</cdr:y>
    </cdr:from>
    <cdr:to>
      <cdr:x>0.92525</cdr:x>
      <cdr:y>0.203</cdr:y>
    </cdr:to>
    <cdr:sp>
      <cdr:nvSpPr>
        <cdr:cNvPr id="2" name="TextBox 2"/>
        <cdr:cNvSpPr txBox="1">
          <a:spLocks noChangeArrowheads="1"/>
        </cdr:cNvSpPr>
      </cdr:nvSpPr>
      <cdr:spPr>
        <a:xfrm>
          <a:off x="1247775" y="352425"/>
          <a:ext cx="438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0.57825</cdr:x>
      <cdr:y>0.17375</cdr:y>
    </cdr:from>
    <cdr:to>
      <cdr:x>0.6855</cdr:x>
      <cdr:y>0.17375</cdr:y>
    </cdr:to>
    <cdr:sp>
      <cdr:nvSpPr>
        <cdr:cNvPr id="3" name="Line 6"/>
        <cdr:cNvSpPr>
          <a:spLocks/>
        </cdr:cNvSpPr>
      </cdr:nvSpPr>
      <cdr:spPr>
        <a:xfrm flipH="1">
          <a:off x="1057275" y="42862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0.15625</cdr:y>
    </cdr:from>
    <cdr:to>
      <cdr:x>0.8715</cdr:x>
      <cdr:y>0.2045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381000"/>
          <a:ext cx="4857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791-L32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0.236</cdr:y>
    </cdr:from>
    <cdr:to>
      <cdr:x>0.37925</cdr:x>
      <cdr:y>0.307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09575"/>
          <a:ext cx="4000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791-L33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0.22425</cdr:y>
    </cdr:from>
    <cdr:to>
      <cdr:x>0.38925</cdr:x>
      <cdr:y>0.29625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419100"/>
          <a:ext cx="4857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791-L34
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0.17475</cdr:x>
      <cdr:y>0.25675</cdr:y>
    </cdr:from>
    <cdr:to>
      <cdr:x>0.40375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390525"/>
          <a:ext cx="457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791-L35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</cdr:x>
      <cdr:y>0.246</cdr:y>
    </cdr:from>
    <cdr:to>
      <cdr:x>0.44525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352425"/>
          <a:ext cx="457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791-L36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0.2285</cdr:y>
    </cdr:from>
    <cdr:to>
      <cdr:x>0.40125</cdr:x>
      <cdr:y>0.3315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342900"/>
          <a:ext cx="504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791-L38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0.217</cdr:y>
    </cdr:from>
    <cdr:to>
      <cdr:x>0.377</cdr:x>
      <cdr:y>0.36375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23850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25" b="0" i="0" u="none" baseline="0">
              <a:latin typeface="Arial"/>
              <a:ea typeface="Arial"/>
              <a:cs typeface="Arial"/>
            </a:rPr>
            <a:t>791-L39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0.25525</cdr:y>
    </cdr:from>
    <cdr:to>
      <cdr:x>0.36075</cdr:x>
      <cdr:y>0.39325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333375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791-LA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0.16975</cdr:y>
    </cdr:from>
    <cdr:to>
      <cdr:x>0.41675</cdr:x>
      <cdr:y>0.23125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419100"/>
          <a:ext cx="428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791-L12</a:t>
          </a:r>
        </a:p>
      </cdr:txBody>
    </cdr:sp>
  </cdr:relSizeAnchor>
  <cdr:relSizeAnchor xmlns:cdr="http://schemas.openxmlformats.org/drawingml/2006/chartDrawing">
    <cdr:from>
      <cdr:x>0.66075</cdr:x>
      <cdr:y>0.21225</cdr:y>
    </cdr:from>
    <cdr:to>
      <cdr:x>0.845</cdr:x>
      <cdr:y>0.25775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533400"/>
          <a:ext cx="314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0.2195</cdr:x>
      <cdr:y>0.157</cdr:y>
    </cdr:from>
    <cdr:to>
      <cdr:x>0.43375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381000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791-X1
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0.17125</cdr:y>
    </cdr:from>
    <cdr:to>
      <cdr:x>0.92775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00050"/>
          <a:ext cx="4000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791-X1
</a:t>
          </a:r>
        </a:p>
      </cdr:txBody>
    </cdr:sp>
  </cdr:relSizeAnchor>
  <cdr:relSizeAnchor xmlns:cdr="http://schemas.openxmlformats.org/drawingml/2006/chartDrawing">
    <cdr:from>
      <cdr:x>0.7045</cdr:x>
      <cdr:y>0.5275</cdr:y>
    </cdr:from>
    <cdr:to>
      <cdr:x>0.92775</cdr:x>
      <cdr:y>0.59475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122872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5</xdr:row>
      <xdr:rowOff>47625</xdr:rowOff>
    </xdr:from>
    <xdr:to>
      <xdr:col>19</xdr:col>
      <xdr:colOff>38100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5591175" y="1028700"/>
        <a:ext cx="17621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19</xdr:row>
      <xdr:rowOff>142875</xdr:rowOff>
    </xdr:from>
    <xdr:to>
      <xdr:col>19</xdr:col>
      <xdr:colOff>9525</xdr:colOff>
      <xdr:row>28</xdr:row>
      <xdr:rowOff>161925</xdr:rowOff>
    </xdr:to>
    <xdr:graphicFrame>
      <xdr:nvGraphicFramePr>
        <xdr:cNvPr id="2" name="Chart 3"/>
        <xdr:cNvGraphicFramePr/>
      </xdr:nvGraphicFramePr>
      <xdr:xfrm>
        <a:off x="5629275" y="3790950"/>
        <a:ext cx="169545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457200</xdr:colOff>
      <xdr:row>31</xdr:row>
      <xdr:rowOff>85725</xdr:rowOff>
    </xdr:from>
    <xdr:to>
      <xdr:col>18</xdr:col>
      <xdr:colOff>476250</xdr:colOff>
      <xdr:row>44</xdr:row>
      <xdr:rowOff>123825</xdr:rowOff>
    </xdr:to>
    <xdr:graphicFrame>
      <xdr:nvGraphicFramePr>
        <xdr:cNvPr id="3" name="Chart 4"/>
        <xdr:cNvGraphicFramePr/>
      </xdr:nvGraphicFramePr>
      <xdr:xfrm>
        <a:off x="5591175" y="6019800"/>
        <a:ext cx="17145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295275</xdr:colOff>
      <xdr:row>47</xdr:row>
      <xdr:rowOff>28575</xdr:rowOff>
    </xdr:from>
    <xdr:to>
      <xdr:col>18</xdr:col>
      <xdr:colOff>457200</xdr:colOff>
      <xdr:row>57</xdr:row>
      <xdr:rowOff>152400</xdr:rowOff>
    </xdr:to>
    <xdr:graphicFrame>
      <xdr:nvGraphicFramePr>
        <xdr:cNvPr id="4" name="Chart 5"/>
        <xdr:cNvGraphicFramePr/>
      </xdr:nvGraphicFramePr>
      <xdr:xfrm>
        <a:off x="5429250" y="9010650"/>
        <a:ext cx="1857375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390525</xdr:colOff>
      <xdr:row>73</xdr:row>
      <xdr:rowOff>47625</xdr:rowOff>
    </xdr:from>
    <xdr:to>
      <xdr:col>18</xdr:col>
      <xdr:colOff>428625</xdr:colOff>
      <xdr:row>86</xdr:row>
      <xdr:rowOff>85725</xdr:rowOff>
    </xdr:to>
    <xdr:graphicFrame>
      <xdr:nvGraphicFramePr>
        <xdr:cNvPr id="5" name="Chart 6"/>
        <xdr:cNvGraphicFramePr/>
      </xdr:nvGraphicFramePr>
      <xdr:xfrm>
        <a:off x="5524500" y="13982700"/>
        <a:ext cx="173355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409575</xdr:colOff>
      <xdr:row>90</xdr:row>
      <xdr:rowOff>152400</xdr:rowOff>
    </xdr:from>
    <xdr:to>
      <xdr:col>18</xdr:col>
      <xdr:colOff>457200</xdr:colOff>
      <xdr:row>102</xdr:row>
      <xdr:rowOff>76200</xdr:rowOff>
    </xdr:to>
    <xdr:graphicFrame>
      <xdr:nvGraphicFramePr>
        <xdr:cNvPr id="6" name="Chart 7"/>
        <xdr:cNvGraphicFramePr/>
      </xdr:nvGraphicFramePr>
      <xdr:xfrm>
        <a:off x="5543550" y="17325975"/>
        <a:ext cx="1743075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12</xdr:col>
      <xdr:colOff>390525</xdr:colOff>
      <xdr:row>103</xdr:row>
      <xdr:rowOff>0</xdr:rowOff>
    </xdr:from>
    <xdr:to>
      <xdr:col>20</xdr:col>
      <xdr:colOff>66675</xdr:colOff>
      <xdr:row>115</xdr:row>
      <xdr:rowOff>142875</xdr:rowOff>
    </xdr:to>
    <xdr:graphicFrame>
      <xdr:nvGraphicFramePr>
        <xdr:cNvPr id="7" name="Chart 8"/>
        <xdr:cNvGraphicFramePr/>
      </xdr:nvGraphicFramePr>
      <xdr:xfrm>
        <a:off x="5524500" y="19650075"/>
        <a:ext cx="1962150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476250</xdr:colOff>
      <xdr:row>5</xdr:row>
      <xdr:rowOff>66675</xdr:rowOff>
    </xdr:from>
    <xdr:to>
      <xdr:col>21</xdr:col>
      <xdr:colOff>752475</xdr:colOff>
      <xdr:row>18</xdr:row>
      <xdr:rowOff>47625</xdr:rowOff>
    </xdr:to>
    <xdr:graphicFrame>
      <xdr:nvGraphicFramePr>
        <xdr:cNvPr id="8" name="Chart 9"/>
        <xdr:cNvGraphicFramePr/>
      </xdr:nvGraphicFramePr>
      <xdr:xfrm>
        <a:off x="7305675" y="1047750"/>
        <a:ext cx="1352550" cy="245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457200</xdr:colOff>
      <xdr:row>7</xdr:row>
      <xdr:rowOff>161925</xdr:rowOff>
    </xdr:from>
    <xdr:to>
      <xdr:col>18</xdr:col>
      <xdr:colOff>57150</xdr:colOff>
      <xdr:row>7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6734175" y="152400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8</xdr:row>
      <xdr:rowOff>180975</xdr:rowOff>
    </xdr:from>
    <xdr:to>
      <xdr:col>21</xdr:col>
      <xdr:colOff>390525</xdr:colOff>
      <xdr:row>8</xdr:row>
      <xdr:rowOff>180975</xdr:rowOff>
    </xdr:to>
    <xdr:sp>
      <xdr:nvSpPr>
        <xdr:cNvPr id="10" name="Line 18"/>
        <xdr:cNvSpPr>
          <a:spLocks/>
        </xdr:cNvSpPr>
      </xdr:nvSpPr>
      <xdr:spPr>
        <a:xfrm flipH="1">
          <a:off x="8115300" y="1733550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34</xdr:row>
      <xdr:rowOff>95250</xdr:rowOff>
    </xdr:from>
    <xdr:to>
      <xdr:col>9</xdr:col>
      <xdr:colOff>57150</xdr:colOff>
      <xdr:row>34</xdr:row>
      <xdr:rowOff>95250</xdr:rowOff>
    </xdr:to>
    <xdr:sp>
      <xdr:nvSpPr>
        <xdr:cNvPr id="11" name="Line 19"/>
        <xdr:cNvSpPr>
          <a:spLocks/>
        </xdr:cNvSpPr>
      </xdr:nvSpPr>
      <xdr:spPr>
        <a:xfrm flipH="1">
          <a:off x="4343400" y="6600825"/>
          <a:ext cx="190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34</xdr:row>
      <xdr:rowOff>114300</xdr:rowOff>
    </xdr:from>
    <xdr:to>
      <xdr:col>16</xdr:col>
      <xdr:colOff>419100</xdr:colOff>
      <xdr:row>34</xdr:row>
      <xdr:rowOff>114300</xdr:rowOff>
    </xdr:to>
    <xdr:sp>
      <xdr:nvSpPr>
        <xdr:cNvPr id="12" name="Line 20"/>
        <xdr:cNvSpPr>
          <a:spLocks/>
        </xdr:cNvSpPr>
      </xdr:nvSpPr>
      <xdr:spPr>
        <a:xfrm flipH="1">
          <a:off x="6496050" y="6619875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74</xdr:row>
      <xdr:rowOff>114300</xdr:rowOff>
    </xdr:from>
    <xdr:to>
      <xdr:col>9</xdr:col>
      <xdr:colOff>47625</xdr:colOff>
      <xdr:row>74</xdr:row>
      <xdr:rowOff>114300</xdr:rowOff>
    </xdr:to>
    <xdr:sp>
      <xdr:nvSpPr>
        <xdr:cNvPr id="13" name="Line 21"/>
        <xdr:cNvSpPr>
          <a:spLocks/>
        </xdr:cNvSpPr>
      </xdr:nvSpPr>
      <xdr:spPr>
        <a:xfrm flipH="1">
          <a:off x="4333875" y="14239875"/>
          <a:ext cx="190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75</xdr:row>
      <xdr:rowOff>57150</xdr:rowOff>
    </xdr:from>
    <xdr:to>
      <xdr:col>18</xdr:col>
      <xdr:colOff>57150</xdr:colOff>
      <xdr:row>75</xdr:row>
      <xdr:rowOff>66675</xdr:rowOff>
    </xdr:to>
    <xdr:sp>
      <xdr:nvSpPr>
        <xdr:cNvPr id="14" name="Line 22"/>
        <xdr:cNvSpPr>
          <a:spLocks/>
        </xdr:cNvSpPr>
      </xdr:nvSpPr>
      <xdr:spPr>
        <a:xfrm flipH="1">
          <a:off x="6743700" y="14373225"/>
          <a:ext cx="1428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92</xdr:row>
      <xdr:rowOff>142875</xdr:rowOff>
    </xdr:from>
    <xdr:to>
      <xdr:col>16</xdr:col>
      <xdr:colOff>314325</xdr:colOff>
      <xdr:row>92</xdr:row>
      <xdr:rowOff>142875</xdr:rowOff>
    </xdr:to>
    <xdr:sp>
      <xdr:nvSpPr>
        <xdr:cNvPr id="15" name="Line 23"/>
        <xdr:cNvSpPr>
          <a:spLocks/>
        </xdr:cNvSpPr>
      </xdr:nvSpPr>
      <xdr:spPr>
        <a:xfrm flipH="1">
          <a:off x="6353175" y="17697450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92</xdr:row>
      <xdr:rowOff>114300</xdr:rowOff>
    </xdr:from>
    <xdr:to>
      <xdr:col>9</xdr:col>
      <xdr:colOff>47625</xdr:colOff>
      <xdr:row>92</xdr:row>
      <xdr:rowOff>114300</xdr:rowOff>
    </xdr:to>
    <xdr:sp>
      <xdr:nvSpPr>
        <xdr:cNvPr id="16" name="Line 24"/>
        <xdr:cNvSpPr>
          <a:spLocks/>
        </xdr:cNvSpPr>
      </xdr:nvSpPr>
      <xdr:spPr>
        <a:xfrm flipH="1">
          <a:off x="4286250" y="17668875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120</xdr:row>
      <xdr:rowOff>57150</xdr:rowOff>
    </xdr:from>
    <xdr:to>
      <xdr:col>20</xdr:col>
      <xdr:colOff>66675</xdr:colOff>
      <xdr:row>133</xdr:row>
      <xdr:rowOff>152400</xdr:rowOff>
    </xdr:to>
    <xdr:graphicFrame>
      <xdr:nvGraphicFramePr>
        <xdr:cNvPr id="17" name="Chart 25"/>
        <xdr:cNvGraphicFramePr/>
      </xdr:nvGraphicFramePr>
      <xdr:xfrm>
        <a:off x="5505450" y="22945725"/>
        <a:ext cx="1981200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323850</xdr:colOff>
      <xdr:row>123</xdr:row>
      <xdr:rowOff>104775</xdr:rowOff>
    </xdr:from>
    <xdr:to>
      <xdr:col>9</xdr:col>
      <xdr:colOff>57150</xdr:colOff>
      <xdr:row>123</xdr:row>
      <xdr:rowOff>104775</xdr:rowOff>
    </xdr:to>
    <xdr:sp>
      <xdr:nvSpPr>
        <xdr:cNvPr id="18" name="Line 26"/>
        <xdr:cNvSpPr>
          <a:spLocks/>
        </xdr:cNvSpPr>
      </xdr:nvSpPr>
      <xdr:spPr>
        <a:xfrm flipH="1">
          <a:off x="4314825" y="23564850"/>
          <a:ext cx="219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123</xdr:row>
      <xdr:rowOff>95250</xdr:rowOff>
    </xdr:from>
    <xdr:to>
      <xdr:col>16</xdr:col>
      <xdr:colOff>247650</xdr:colOff>
      <xdr:row>123</xdr:row>
      <xdr:rowOff>95250</xdr:rowOff>
    </xdr:to>
    <xdr:sp>
      <xdr:nvSpPr>
        <xdr:cNvPr id="19" name="Line 27"/>
        <xdr:cNvSpPr>
          <a:spLocks/>
        </xdr:cNvSpPr>
      </xdr:nvSpPr>
      <xdr:spPr>
        <a:xfrm>
          <a:off x="6286500" y="23555325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371475</xdr:colOff>
      <xdr:row>133</xdr:row>
      <xdr:rowOff>76200</xdr:rowOff>
    </xdr:from>
    <xdr:to>
      <xdr:col>20</xdr:col>
      <xdr:colOff>200025</xdr:colOff>
      <xdr:row>145</xdr:row>
      <xdr:rowOff>57150</xdr:rowOff>
    </xdr:to>
    <xdr:graphicFrame>
      <xdr:nvGraphicFramePr>
        <xdr:cNvPr id="20" name="Chart 29"/>
        <xdr:cNvGraphicFramePr/>
      </xdr:nvGraphicFramePr>
      <xdr:xfrm>
        <a:off x="5505450" y="25441275"/>
        <a:ext cx="2114550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12</xdr:col>
      <xdr:colOff>342900</xdr:colOff>
      <xdr:row>150</xdr:row>
      <xdr:rowOff>57150</xdr:rowOff>
    </xdr:from>
    <xdr:to>
      <xdr:col>20</xdr:col>
      <xdr:colOff>161925</xdr:colOff>
      <xdr:row>160</xdr:row>
      <xdr:rowOff>47625</xdr:rowOff>
    </xdr:to>
    <xdr:graphicFrame>
      <xdr:nvGraphicFramePr>
        <xdr:cNvPr id="21" name="Chart 30"/>
        <xdr:cNvGraphicFramePr/>
      </xdr:nvGraphicFramePr>
      <xdr:xfrm>
        <a:off x="5476875" y="28660725"/>
        <a:ext cx="2105025" cy="1895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12</xdr:col>
      <xdr:colOff>209550</xdr:colOff>
      <xdr:row>160</xdr:row>
      <xdr:rowOff>57150</xdr:rowOff>
    </xdr:from>
    <xdr:to>
      <xdr:col>19</xdr:col>
      <xdr:colOff>38100</xdr:colOff>
      <xdr:row>167</xdr:row>
      <xdr:rowOff>57150</xdr:rowOff>
    </xdr:to>
    <xdr:graphicFrame>
      <xdr:nvGraphicFramePr>
        <xdr:cNvPr id="22" name="Chart 31"/>
        <xdr:cNvGraphicFramePr/>
      </xdr:nvGraphicFramePr>
      <xdr:xfrm>
        <a:off x="5343525" y="30565725"/>
        <a:ext cx="2009775" cy="1333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285750</xdr:colOff>
      <xdr:row>167</xdr:row>
      <xdr:rowOff>104775</xdr:rowOff>
    </xdr:from>
    <xdr:to>
      <xdr:col>20</xdr:col>
      <xdr:colOff>28575</xdr:colOff>
      <xdr:row>179</xdr:row>
      <xdr:rowOff>19050</xdr:rowOff>
    </xdr:to>
    <xdr:graphicFrame>
      <xdr:nvGraphicFramePr>
        <xdr:cNvPr id="23" name="Chart 32"/>
        <xdr:cNvGraphicFramePr/>
      </xdr:nvGraphicFramePr>
      <xdr:xfrm>
        <a:off x="5419725" y="31946850"/>
        <a:ext cx="2028825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276225</xdr:colOff>
      <xdr:row>185</xdr:row>
      <xdr:rowOff>133350</xdr:rowOff>
    </xdr:from>
    <xdr:to>
      <xdr:col>20</xdr:col>
      <xdr:colOff>238125</xdr:colOff>
      <xdr:row>196</xdr:row>
      <xdr:rowOff>123825</xdr:rowOff>
    </xdr:to>
    <xdr:graphicFrame>
      <xdr:nvGraphicFramePr>
        <xdr:cNvPr id="24" name="Chart 33"/>
        <xdr:cNvGraphicFramePr/>
      </xdr:nvGraphicFramePr>
      <xdr:xfrm>
        <a:off x="5410200" y="35404425"/>
        <a:ext cx="2247900" cy="2085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187</xdr:row>
      <xdr:rowOff>161925</xdr:rowOff>
    </xdr:from>
    <xdr:to>
      <xdr:col>17</xdr:col>
      <xdr:colOff>47625</xdr:colOff>
      <xdr:row>187</xdr:row>
      <xdr:rowOff>161925</xdr:rowOff>
    </xdr:to>
    <xdr:sp>
      <xdr:nvSpPr>
        <xdr:cNvPr id="25" name="Line 34"/>
        <xdr:cNvSpPr>
          <a:spLocks/>
        </xdr:cNvSpPr>
      </xdr:nvSpPr>
      <xdr:spPr>
        <a:xfrm flipH="1">
          <a:off x="6562725" y="35814000"/>
          <a:ext cx="247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266700</xdr:colOff>
      <xdr:row>196</xdr:row>
      <xdr:rowOff>114300</xdr:rowOff>
    </xdr:from>
    <xdr:to>
      <xdr:col>19</xdr:col>
      <xdr:colOff>57150</xdr:colOff>
      <xdr:row>209</xdr:row>
      <xdr:rowOff>57150</xdr:rowOff>
    </xdr:to>
    <xdr:graphicFrame>
      <xdr:nvGraphicFramePr>
        <xdr:cNvPr id="26" name="Chart 35"/>
        <xdr:cNvGraphicFramePr/>
      </xdr:nvGraphicFramePr>
      <xdr:xfrm>
        <a:off x="5400675" y="37480875"/>
        <a:ext cx="1971675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12</xdr:col>
      <xdr:colOff>257175</xdr:colOff>
      <xdr:row>216</xdr:row>
      <xdr:rowOff>19050</xdr:rowOff>
    </xdr:from>
    <xdr:to>
      <xdr:col>20</xdr:col>
      <xdr:colOff>95250</xdr:colOff>
      <xdr:row>231</xdr:row>
      <xdr:rowOff>142875</xdr:rowOff>
    </xdr:to>
    <xdr:graphicFrame>
      <xdr:nvGraphicFramePr>
        <xdr:cNvPr id="27" name="Chart 36"/>
        <xdr:cNvGraphicFramePr/>
      </xdr:nvGraphicFramePr>
      <xdr:xfrm>
        <a:off x="5391150" y="41195625"/>
        <a:ext cx="2124075" cy="2981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12</xdr:col>
      <xdr:colOff>419100</xdr:colOff>
      <xdr:row>241</xdr:row>
      <xdr:rowOff>38100</xdr:rowOff>
    </xdr:from>
    <xdr:to>
      <xdr:col>20</xdr:col>
      <xdr:colOff>0</xdr:colOff>
      <xdr:row>256</xdr:row>
      <xdr:rowOff>85725</xdr:rowOff>
    </xdr:to>
    <xdr:graphicFrame>
      <xdr:nvGraphicFramePr>
        <xdr:cNvPr id="28" name="Chart 37"/>
        <xdr:cNvGraphicFramePr/>
      </xdr:nvGraphicFramePr>
      <xdr:xfrm>
        <a:off x="5553075" y="45977175"/>
        <a:ext cx="1866900" cy="2905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419100</xdr:colOff>
      <xdr:row>244</xdr:row>
      <xdr:rowOff>76200</xdr:rowOff>
    </xdr:from>
    <xdr:to>
      <xdr:col>18</xdr:col>
      <xdr:colOff>47625</xdr:colOff>
      <xdr:row>244</xdr:row>
      <xdr:rowOff>76200</xdr:rowOff>
    </xdr:to>
    <xdr:sp>
      <xdr:nvSpPr>
        <xdr:cNvPr id="29" name="Line 38"/>
        <xdr:cNvSpPr>
          <a:spLocks/>
        </xdr:cNvSpPr>
      </xdr:nvSpPr>
      <xdr:spPr>
        <a:xfrm flipH="1">
          <a:off x="6696075" y="46586775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</xdr:col>
      <xdr:colOff>352425</xdr:colOff>
      <xdr:row>241</xdr:row>
      <xdr:rowOff>38100</xdr:rowOff>
    </xdr:from>
    <xdr:to>
      <xdr:col>21</xdr:col>
      <xdr:colOff>742950</xdr:colOff>
      <xdr:row>255</xdr:row>
      <xdr:rowOff>161925</xdr:rowOff>
    </xdr:to>
    <xdr:graphicFrame>
      <xdr:nvGraphicFramePr>
        <xdr:cNvPr id="30" name="Chart 39"/>
        <xdr:cNvGraphicFramePr/>
      </xdr:nvGraphicFramePr>
      <xdr:xfrm>
        <a:off x="7181850" y="45977175"/>
        <a:ext cx="1466850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absolute">
    <xdr:from>
      <xdr:col>12</xdr:col>
      <xdr:colOff>352425</xdr:colOff>
      <xdr:row>270</xdr:row>
      <xdr:rowOff>95250</xdr:rowOff>
    </xdr:from>
    <xdr:to>
      <xdr:col>20</xdr:col>
      <xdr:colOff>66675</xdr:colOff>
      <xdr:row>284</xdr:row>
      <xdr:rowOff>57150</xdr:rowOff>
    </xdr:to>
    <xdr:graphicFrame>
      <xdr:nvGraphicFramePr>
        <xdr:cNvPr id="31" name="Chart 40"/>
        <xdr:cNvGraphicFramePr/>
      </xdr:nvGraphicFramePr>
      <xdr:xfrm>
        <a:off x="5486400" y="51558825"/>
        <a:ext cx="2000250" cy="2628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absolute">
    <xdr:from>
      <xdr:col>12</xdr:col>
      <xdr:colOff>257175</xdr:colOff>
      <xdr:row>284</xdr:row>
      <xdr:rowOff>57150</xdr:rowOff>
    </xdr:from>
    <xdr:to>
      <xdr:col>19</xdr:col>
      <xdr:colOff>95250</xdr:colOff>
      <xdr:row>299</xdr:row>
      <xdr:rowOff>133350</xdr:rowOff>
    </xdr:to>
    <xdr:graphicFrame>
      <xdr:nvGraphicFramePr>
        <xdr:cNvPr id="32" name="Chart 42"/>
        <xdr:cNvGraphicFramePr/>
      </xdr:nvGraphicFramePr>
      <xdr:xfrm>
        <a:off x="5391150" y="54187725"/>
        <a:ext cx="2019300" cy="29337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419100</xdr:colOff>
      <xdr:row>305</xdr:row>
      <xdr:rowOff>142875</xdr:rowOff>
    </xdr:from>
    <xdr:to>
      <xdr:col>19</xdr:col>
      <xdr:colOff>66675</xdr:colOff>
      <xdr:row>318</xdr:row>
      <xdr:rowOff>152400</xdr:rowOff>
    </xdr:to>
    <xdr:graphicFrame>
      <xdr:nvGraphicFramePr>
        <xdr:cNvPr id="33" name="Chart 43"/>
        <xdr:cNvGraphicFramePr/>
      </xdr:nvGraphicFramePr>
      <xdr:xfrm>
        <a:off x="5553075" y="58273950"/>
        <a:ext cx="1828800" cy="24860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447675</xdr:colOff>
      <xdr:row>305</xdr:row>
      <xdr:rowOff>142875</xdr:rowOff>
    </xdr:from>
    <xdr:to>
      <xdr:col>21</xdr:col>
      <xdr:colOff>733425</xdr:colOff>
      <xdr:row>318</xdr:row>
      <xdr:rowOff>152400</xdr:rowOff>
    </xdr:to>
    <xdr:graphicFrame>
      <xdr:nvGraphicFramePr>
        <xdr:cNvPr id="34" name="Chart 44"/>
        <xdr:cNvGraphicFramePr/>
      </xdr:nvGraphicFramePr>
      <xdr:xfrm>
        <a:off x="7277100" y="58273950"/>
        <a:ext cx="1362075" cy="24860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447675</xdr:colOff>
      <xdr:row>330</xdr:row>
      <xdr:rowOff>9525</xdr:rowOff>
    </xdr:from>
    <xdr:to>
      <xdr:col>20</xdr:col>
      <xdr:colOff>19050</xdr:colOff>
      <xdr:row>339</xdr:row>
      <xdr:rowOff>38100</xdr:rowOff>
    </xdr:to>
    <xdr:graphicFrame>
      <xdr:nvGraphicFramePr>
        <xdr:cNvPr id="35" name="Chart 45"/>
        <xdr:cNvGraphicFramePr/>
      </xdr:nvGraphicFramePr>
      <xdr:xfrm>
        <a:off x="5581650" y="62903100"/>
        <a:ext cx="1857375" cy="1743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352425</xdr:colOff>
      <xdr:row>339</xdr:row>
      <xdr:rowOff>133350</xdr:rowOff>
    </xdr:from>
    <xdr:to>
      <xdr:col>20</xdr:col>
      <xdr:colOff>123825</xdr:colOff>
      <xdr:row>349</xdr:row>
      <xdr:rowOff>133350</xdr:rowOff>
    </xdr:to>
    <xdr:graphicFrame>
      <xdr:nvGraphicFramePr>
        <xdr:cNvPr id="36" name="Chart 46"/>
        <xdr:cNvGraphicFramePr/>
      </xdr:nvGraphicFramePr>
      <xdr:xfrm>
        <a:off x="5486400" y="64741425"/>
        <a:ext cx="2057400" cy="1905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295275</xdr:colOff>
      <xdr:row>351</xdr:row>
      <xdr:rowOff>133350</xdr:rowOff>
    </xdr:from>
    <xdr:to>
      <xdr:col>20</xdr:col>
      <xdr:colOff>0</xdr:colOff>
      <xdr:row>359</xdr:row>
      <xdr:rowOff>142875</xdr:rowOff>
    </xdr:to>
    <xdr:graphicFrame>
      <xdr:nvGraphicFramePr>
        <xdr:cNvPr id="37" name="Chart 47"/>
        <xdr:cNvGraphicFramePr/>
      </xdr:nvGraphicFramePr>
      <xdr:xfrm>
        <a:off x="5429250" y="67027425"/>
        <a:ext cx="1990725" cy="1533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219075</xdr:colOff>
      <xdr:row>361</xdr:row>
      <xdr:rowOff>76200</xdr:rowOff>
    </xdr:from>
    <xdr:to>
      <xdr:col>19</xdr:col>
      <xdr:colOff>66675</xdr:colOff>
      <xdr:row>369</xdr:row>
      <xdr:rowOff>9525</xdr:rowOff>
    </xdr:to>
    <xdr:graphicFrame>
      <xdr:nvGraphicFramePr>
        <xdr:cNvPr id="38" name="Chart 48"/>
        <xdr:cNvGraphicFramePr/>
      </xdr:nvGraphicFramePr>
      <xdr:xfrm>
        <a:off x="5353050" y="68875275"/>
        <a:ext cx="2028825" cy="1457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276225</xdr:colOff>
      <xdr:row>368</xdr:row>
      <xdr:rowOff>171450</xdr:rowOff>
    </xdr:from>
    <xdr:to>
      <xdr:col>19</xdr:col>
      <xdr:colOff>85725</xdr:colOff>
      <xdr:row>376</xdr:row>
      <xdr:rowOff>180975</xdr:rowOff>
    </xdr:to>
    <xdr:graphicFrame>
      <xdr:nvGraphicFramePr>
        <xdr:cNvPr id="39" name="Chart 49"/>
        <xdr:cNvGraphicFramePr/>
      </xdr:nvGraphicFramePr>
      <xdr:xfrm>
        <a:off x="5410200" y="70304025"/>
        <a:ext cx="1990725" cy="1533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285750</xdr:colOff>
      <xdr:row>381</xdr:row>
      <xdr:rowOff>19050</xdr:rowOff>
    </xdr:from>
    <xdr:to>
      <xdr:col>19</xdr:col>
      <xdr:colOff>95250</xdr:colOff>
      <xdr:row>389</xdr:row>
      <xdr:rowOff>0</xdr:rowOff>
    </xdr:to>
    <xdr:graphicFrame>
      <xdr:nvGraphicFramePr>
        <xdr:cNvPr id="40" name="Chart 50"/>
        <xdr:cNvGraphicFramePr/>
      </xdr:nvGraphicFramePr>
      <xdr:xfrm>
        <a:off x="5419725" y="72628125"/>
        <a:ext cx="1990725" cy="15049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238125</xdr:colOff>
      <xdr:row>390</xdr:row>
      <xdr:rowOff>66675</xdr:rowOff>
    </xdr:from>
    <xdr:to>
      <xdr:col>19</xdr:col>
      <xdr:colOff>19050</xdr:colOff>
      <xdr:row>397</xdr:row>
      <xdr:rowOff>66675</xdr:rowOff>
    </xdr:to>
    <xdr:graphicFrame>
      <xdr:nvGraphicFramePr>
        <xdr:cNvPr id="41" name="Chart 51"/>
        <xdr:cNvGraphicFramePr/>
      </xdr:nvGraphicFramePr>
      <xdr:xfrm>
        <a:off x="5372100" y="74390250"/>
        <a:ext cx="1962150" cy="1333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419100</xdr:colOff>
      <xdr:row>406</xdr:row>
      <xdr:rowOff>19050</xdr:rowOff>
    </xdr:from>
    <xdr:to>
      <xdr:col>19</xdr:col>
      <xdr:colOff>0</xdr:colOff>
      <xdr:row>419</xdr:row>
      <xdr:rowOff>0</xdr:rowOff>
    </xdr:to>
    <xdr:graphicFrame>
      <xdr:nvGraphicFramePr>
        <xdr:cNvPr id="42" name="Chart 52"/>
        <xdr:cNvGraphicFramePr/>
      </xdr:nvGraphicFramePr>
      <xdr:xfrm>
        <a:off x="5553075" y="77390625"/>
        <a:ext cx="1762125" cy="24574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390525</xdr:colOff>
      <xdr:row>406</xdr:row>
      <xdr:rowOff>9525</xdr:rowOff>
    </xdr:from>
    <xdr:to>
      <xdr:col>21</xdr:col>
      <xdr:colOff>723900</xdr:colOff>
      <xdr:row>418</xdr:row>
      <xdr:rowOff>66675</xdr:rowOff>
    </xdr:to>
    <xdr:graphicFrame>
      <xdr:nvGraphicFramePr>
        <xdr:cNvPr id="43" name="Chart 53"/>
        <xdr:cNvGraphicFramePr/>
      </xdr:nvGraphicFramePr>
      <xdr:xfrm>
        <a:off x="7219950" y="77381100"/>
        <a:ext cx="1409700" cy="23431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419100</xdr:colOff>
      <xdr:row>398</xdr:row>
      <xdr:rowOff>114300</xdr:rowOff>
    </xdr:from>
    <xdr:to>
      <xdr:col>14</xdr:col>
      <xdr:colOff>9525</xdr:colOff>
      <xdr:row>398</xdr:row>
      <xdr:rowOff>114300</xdr:rowOff>
    </xdr:to>
    <xdr:sp>
      <xdr:nvSpPr>
        <xdr:cNvPr id="44" name="Line 54"/>
        <xdr:cNvSpPr>
          <a:spLocks/>
        </xdr:cNvSpPr>
      </xdr:nvSpPr>
      <xdr:spPr>
        <a:xfrm flipH="1">
          <a:off x="5553075" y="75961875"/>
          <a:ext cx="142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264</xdr:row>
      <xdr:rowOff>95250</xdr:rowOff>
    </xdr:from>
    <xdr:to>
      <xdr:col>10</xdr:col>
      <xdr:colOff>0</xdr:colOff>
      <xdr:row>264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4381500" y="50415825"/>
          <a:ext cx="161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240</xdr:row>
      <xdr:rowOff>114300</xdr:rowOff>
    </xdr:from>
    <xdr:to>
      <xdr:col>13</xdr:col>
      <xdr:colOff>47625</xdr:colOff>
      <xdr:row>240</xdr:row>
      <xdr:rowOff>114300</xdr:rowOff>
    </xdr:to>
    <xdr:sp>
      <xdr:nvSpPr>
        <xdr:cNvPr id="46" name="Line 56"/>
        <xdr:cNvSpPr>
          <a:spLocks/>
        </xdr:cNvSpPr>
      </xdr:nvSpPr>
      <xdr:spPr>
        <a:xfrm flipH="1">
          <a:off x="5514975" y="45862875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196</xdr:row>
      <xdr:rowOff>114300</xdr:rowOff>
    </xdr:from>
    <xdr:to>
      <xdr:col>10</xdr:col>
      <xdr:colOff>0</xdr:colOff>
      <xdr:row>196</xdr:row>
      <xdr:rowOff>114300</xdr:rowOff>
    </xdr:to>
    <xdr:sp>
      <xdr:nvSpPr>
        <xdr:cNvPr id="47" name="Line 57"/>
        <xdr:cNvSpPr>
          <a:spLocks/>
        </xdr:cNvSpPr>
      </xdr:nvSpPr>
      <xdr:spPr>
        <a:xfrm flipH="1">
          <a:off x="4362450" y="37480875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186</xdr:row>
      <xdr:rowOff>114300</xdr:rowOff>
    </xdr:from>
    <xdr:to>
      <xdr:col>9</xdr:col>
      <xdr:colOff>47625</xdr:colOff>
      <xdr:row>186</xdr:row>
      <xdr:rowOff>114300</xdr:rowOff>
    </xdr:to>
    <xdr:sp>
      <xdr:nvSpPr>
        <xdr:cNvPr id="48" name="Line 58"/>
        <xdr:cNvSpPr>
          <a:spLocks/>
        </xdr:cNvSpPr>
      </xdr:nvSpPr>
      <xdr:spPr>
        <a:xfrm flipH="1">
          <a:off x="4352925" y="35575875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171</xdr:row>
      <xdr:rowOff>104775</xdr:rowOff>
    </xdr:from>
    <xdr:to>
      <xdr:col>9</xdr:col>
      <xdr:colOff>47625</xdr:colOff>
      <xdr:row>171</xdr:row>
      <xdr:rowOff>104775</xdr:rowOff>
    </xdr:to>
    <xdr:sp>
      <xdr:nvSpPr>
        <xdr:cNvPr id="49" name="Line 59"/>
        <xdr:cNvSpPr>
          <a:spLocks/>
        </xdr:cNvSpPr>
      </xdr:nvSpPr>
      <xdr:spPr>
        <a:xfrm flipH="1">
          <a:off x="4371975" y="3270885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412</xdr:row>
      <xdr:rowOff>171450</xdr:rowOff>
    </xdr:from>
    <xdr:to>
      <xdr:col>21</xdr:col>
      <xdr:colOff>295275</xdr:colOff>
      <xdr:row>412</xdr:row>
      <xdr:rowOff>171450</xdr:rowOff>
    </xdr:to>
    <xdr:sp>
      <xdr:nvSpPr>
        <xdr:cNvPr id="50" name="Line 60"/>
        <xdr:cNvSpPr>
          <a:spLocks/>
        </xdr:cNvSpPr>
      </xdr:nvSpPr>
      <xdr:spPr>
        <a:xfrm flipH="1">
          <a:off x="8058150" y="7868602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0.2255</cdr:x>
      <cdr:y>0.1895</cdr:y>
    </cdr:from>
    <cdr:to>
      <cdr:x>0.4505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381000"/>
          <a:ext cx="4191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791-L13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0.15775</cdr:y>
    </cdr:from>
    <cdr:to>
      <cdr:x>0.47875</cdr:x>
      <cdr:y>0.221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9052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791-L14
</a:t>
          </a:r>
        </a:p>
      </cdr:txBody>
    </cdr:sp>
  </cdr:relSizeAnchor>
  <cdr:relSizeAnchor xmlns:cdr="http://schemas.openxmlformats.org/drawingml/2006/chartDrawing">
    <cdr:from>
      <cdr:x>0.7755</cdr:x>
      <cdr:y>0.12275</cdr:y>
    </cdr:from>
    <cdr:to>
      <cdr:x>1</cdr:x>
      <cdr:y>0.1745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304800"/>
          <a:ext cx="3905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0.61725</cdr:x>
      <cdr:y>0.765</cdr:y>
    </cdr:from>
    <cdr:to>
      <cdr:x>0.885</cdr:x>
      <cdr:y>0.8415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859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791-L15</a:t>
          </a:r>
        </a:p>
      </cdr:txBody>
    </cdr:sp>
  </cdr:relSizeAnchor>
  <cdr:relSizeAnchor xmlns:cdr="http://schemas.openxmlformats.org/drawingml/2006/chartDrawing">
    <cdr:from>
      <cdr:x>0.6165</cdr:x>
      <cdr:y>0.18225</cdr:y>
    </cdr:from>
    <cdr:to>
      <cdr:x>0.83875</cdr:x>
      <cdr:y>0.26825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400050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0.154</cdr:y>
    </cdr:from>
    <cdr:to>
      <cdr:x>0.36525</cdr:x>
      <cdr:y>0.21875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" y="371475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791-L16
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</cdr:x>
      <cdr:y>0.82675</cdr:y>
    </cdr:from>
    <cdr:to>
      <cdr:x>0.696</cdr:x>
      <cdr:y>0.8855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2028825"/>
          <a:ext cx="485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791-K38</a:t>
          </a:r>
        </a:p>
      </cdr:txBody>
    </cdr:sp>
  </cdr:relSizeAnchor>
  <cdr:relSizeAnchor xmlns:cdr="http://schemas.openxmlformats.org/drawingml/2006/chartDrawing">
    <cdr:from>
      <cdr:x>0.74075</cdr:x>
      <cdr:y>0.246</cdr:y>
    </cdr:from>
    <cdr:to>
      <cdr:x>0.9615</cdr:x>
      <cdr:y>0.3015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600075"/>
          <a:ext cx="2952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0.1925</cdr:x>
      <cdr:y>0.1435</cdr:y>
    </cdr:from>
    <cdr:to>
      <cdr:x>0.38375</cdr:x>
      <cdr:y>0.20875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361950"/>
          <a:ext cx="381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791-17
</a:t>
          </a:r>
        </a:p>
      </cdr:txBody>
    </cdr:sp>
  </cdr:relSizeAnchor>
  <cdr:relSizeAnchor xmlns:cdr="http://schemas.openxmlformats.org/drawingml/2006/chartDrawing">
    <cdr:from>
      <cdr:x>0.20875</cdr:x>
      <cdr:y>0.23675</cdr:y>
    </cdr:from>
    <cdr:to>
      <cdr:x>0.383</cdr:x>
      <cdr:y>0.284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600075"/>
          <a:ext cx="3429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11" sqref="D11"/>
    </sheetView>
  </sheetViews>
  <sheetFormatPr defaultColWidth="8.88671875" defaultRowHeight="15"/>
  <cols>
    <col min="4" max="4" width="20.88671875" style="0" customWidth="1"/>
    <col min="5" max="5" width="12.21484375" style="0" customWidth="1"/>
  </cols>
  <sheetData>
    <row r="1" spans="1:6" ht="15">
      <c r="A1" s="43" t="s">
        <v>25</v>
      </c>
      <c r="B1" s="43" t="s">
        <v>26</v>
      </c>
      <c r="C1" s="43"/>
      <c r="D1" s="43" t="s">
        <v>30</v>
      </c>
      <c r="E1" s="43" t="s">
        <v>33</v>
      </c>
      <c r="F1" s="43"/>
    </row>
    <row r="2" spans="1:6" ht="15">
      <c r="A2" s="44"/>
      <c r="B2" s="44"/>
      <c r="C2" s="44"/>
      <c r="D2" s="44" t="s">
        <v>31</v>
      </c>
      <c r="E2" s="44" t="s">
        <v>32</v>
      </c>
      <c r="F2" s="43"/>
    </row>
    <row r="3" spans="1:5" ht="15">
      <c r="A3">
        <v>590</v>
      </c>
      <c r="B3" s="42">
        <v>12</v>
      </c>
      <c r="D3">
        <v>1.296</v>
      </c>
      <c r="E3">
        <v>1184</v>
      </c>
    </row>
    <row r="4" spans="2:5" ht="15">
      <c r="B4" s="42">
        <v>16</v>
      </c>
      <c r="D4">
        <v>0.467</v>
      </c>
      <c r="E4">
        <v>1130</v>
      </c>
    </row>
    <row r="5" spans="2:5" ht="15">
      <c r="B5" s="42">
        <v>18</v>
      </c>
      <c r="D5">
        <v>0.2014</v>
      </c>
      <c r="E5">
        <v>1282</v>
      </c>
    </row>
    <row r="6" spans="2:5" ht="15">
      <c r="B6" s="42">
        <v>22</v>
      </c>
      <c r="D6">
        <v>0.092</v>
      </c>
      <c r="E6">
        <v>1510</v>
      </c>
    </row>
    <row r="7" spans="2:5" ht="15">
      <c r="B7" s="42">
        <v>23</v>
      </c>
      <c r="D7">
        <v>0.348</v>
      </c>
      <c r="E7">
        <v>1279</v>
      </c>
    </row>
    <row r="8" spans="1:5" ht="15">
      <c r="A8">
        <v>642</v>
      </c>
      <c r="B8" s="42">
        <v>1</v>
      </c>
      <c r="D8">
        <v>0.212</v>
      </c>
      <c r="E8">
        <v>1128</v>
      </c>
    </row>
    <row r="9" spans="2:5" ht="15">
      <c r="B9" s="42">
        <v>2</v>
      </c>
      <c r="D9">
        <v>0.2437</v>
      </c>
      <c r="E9">
        <v>836</v>
      </c>
    </row>
    <row r="10" spans="2:5" ht="15">
      <c r="B10" s="42">
        <v>4</v>
      </c>
      <c r="D10">
        <v>0.149</v>
      </c>
      <c r="E10">
        <v>1474</v>
      </c>
    </row>
    <row r="11" spans="2:5" ht="15">
      <c r="B11" s="42">
        <v>5</v>
      </c>
      <c r="D11">
        <v>0.097</v>
      </c>
      <c r="E11">
        <v>1575</v>
      </c>
    </row>
    <row r="12" spans="2:5" ht="15">
      <c r="B12" s="42">
        <v>10</v>
      </c>
      <c r="D12">
        <v>0.0393</v>
      </c>
      <c r="E12">
        <v>1314</v>
      </c>
    </row>
    <row r="13" spans="2:5" ht="15">
      <c r="B13" s="42">
        <v>11</v>
      </c>
      <c r="D13">
        <v>0.0229</v>
      </c>
      <c r="E13">
        <v>1699</v>
      </c>
    </row>
    <row r="14" spans="2:5" ht="15">
      <c r="B14" s="42">
        <v>13</v>
      </c>
      <c r="D14">
        <v>0.0564</v>
      </c>
      <c r="E14">
        <v>1821</v>
      </c>
    </row>
    <row r="15" spans="2:5" ht="15">
      <c r="B15" s="42">
        <v>14</v>
      </c>
      <c r="D15">
        <v>0.0462</v>
      </c>
      <c r="E15">
        <v>1602</v>
      </c>
    </row>
    <row r="16" spans="2:5" ht="15">
      <c r="B16" s="42">
        <v>15</v>
      </c>
      <c r="D16">
        <v>0.0515</v>
      </c>
      <c r="E16">
        <v>1128</v>
      </c>
    </row>
    <row r="17" spans="2:5" ht="15">
      <c r="B17" s="42">
        <v>18</v>
      </c>
      <c r="D17">
        <v>0.1076</v>
      </c>
      <c r="E17">
        <v>1033</v>
      </c>
    </row>
    <row r="18" spans="1:5" ht="15">
      <c r="A18">
        <v>679</v>
      </c>
      <c r="B18" s="42">
        <v>1</v>
      </c>
      <c r="D18">
        <v>0.168</v>
      </c>
      <c r="E18">
        <v>112</v>
      </c>
    </row>
    <row r="19" spans="2:5" ht="15">
      <c r="B19" s="42">
        <v>3</v>
      </c>
      <c r="D19">
        <v>0.228</v>
      </c>
      <c r="E19">
        <v>1282</v>
      </c>
    </row>
    <row r="20" spans="2:5" ht="15">
      <c r="B20" s="42" t="s">
        <v>29</v>
      </c>
      <c r="D20">
        <v>0.353</v>
      </c>
      <c r="E20">
        <v>1284</v>
      </c>
    </row>
    <row r="21" spans="1:5" ht="15">
      <c r="A21">
        <v>715</v>
      </c>
      <c r="B21" s="42">
        <v>9</v>
      </c>
      <c r="D21">
        <v>0.505</v>
      </c>
      <c r="E21">
        <v>1284</v>
      </c>
    </row>
    <row r="22" spans="2:5" ht="15">
      <c r="B22" s="42">
        <v>10</v>
      </c>
      <c r="D22">
        <v>0.335</v>
      </c>
      <c r="E22">
        <v>1274</v>
      </c>
    </row>
    <row r="23" spans="2:5" ht="15">
      <c r="B23" s="42">
        <v>11</v>
      </c>
      <c r="D23">
        <v>0.478</v>
      </c>
      <c r="E23">
        <v>1146</v>
      </c>
    </row>
    <row r="24" spans="2:6" ht="15">
      <c r="B24" s="42">
        <v>19</v>
      </c>
      <c r="D24">
        <v>0.684</v>
      </c>
      <c r="E24">
        <v>1076</v>
      </c>
      <c r="F24" t="s">
        <v>28</v>
      </c>
    </row>
    <row r="25" spans="1:5" ht="15">
      <c r="A25">
        <v>729</v>
      </c>
      <c r="B25" s="42" t="s">
        <v>27</v>
      </c>
      <c r="D25">
        <v>0.17</v>
      </c>
      <c r="E25">
        <v>1412</v>
      </c>
    </row>
    <row r="26" spans="2:6" ht="15">
      <c r="B26" s="42">
        <v>29</v>
      </c>
      <c r="D26">
        <v>0.203</v>
      </c>
      <c r="E26">
        <v>1365</v>
      </c>
      <c r="F26" t="s">
        <v>28</v>
      </c>
    </row>
    <row r="27" spans="1:5" ht="15">
      <c r="A27">
        <v>757</v>
      </c>
      <c r="B27" s="42">
        <v>3</v>
      </c>
      <c r="D27">
        <v>0.0616</v>
      </c>
      <c r="E27">
        <v>1677</v>
      </c>
    </row>
    <row r="28" spans="1:5" ht="15">
      <c r="A28">
        <v>757</v>
      </c>
      <c r="B28" s="42">
        <v>16</v>
      </c>
      <c r="D28">
        <v>0.0343</v>
      </c>
      <c r="E28">
        <v>1305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9"/>
  <sheetViews>
    <sheetView tabSelected="1" zoomScaleSheetLayoutView="100" workbookViewId="0" topLeftCell="A403">
      <selection activeCell="I420" sqref="I420"/>
    </sheetView>
  </sheetViews>
  <sheetFormatPr defaultColWidth="8.88671875" defaultRowHeight="15"/>
  <cols>
    <col min="1" max="1" width="7.21484375" style="0" customWidth="1"/>
    <col min="2" max="2" width="8.77734375" style="0" customWidth="1"/>
    <col min="3" max="3" width="5.6640625" style="0" customWidth="1"/>
    <col min="4" max="4" width="1.2265625" style="0" customWidth="1"/>
    <col min="5" max="5" width="5.6640625" style="0" customWidth="1"/>
    <col min="6" max="6" width="11.10546875" style="0" customWidth="1"/>
    <col min="7" max="7" width="5.6640625" style="0" customWidth="1"/>
    <col min="8" max="8" width="1.2265625" style="0" customWidth="1"/>
    <col min="9" max="9" width="5.6640625" style="0" customWidth="1"/>
    <col min="10" max="10" width="0.78125" style="0" customWidth="1"/>
    <col min="11" max="11" width="5.6640625" style="0" customWidth="1"/>
    <col min="12" max="12" width="1.2265625" style="0" customWidth="1"/>
    <col min="13" max="13" width="5.6640625" style="0" customWidth="1"/>
    <col min="14" max="14" width="0.78125" style="0" customWidth="1"/>
    <col min="15" max="15" width="5.6640625" style="0" customWidth="1"/>
    <col min="16" max="16" width="1.2265625" style="0" customWidth="1"/>
    <col min="17" max="17" width="5.6640625" style="0" customWidth="1"/>
    <col min="18" max="18" width="0.78125" style="0" customWidth="1"/>
    <col min="19" max="19" width="5.6640625" style="0" customWidth="1"/>
    <col min="20" max="20" width="1.2265625" style="0" customWidth="1"/>
    <col min="21" max="21" width="5.6640625" style="0" customWidth="1"/>
    <col min="23" max="23" width="7.88671875" style="0" customWidth="1"/>
    <col min="24" max="25" width="5.5546875" style="0" customWidth="1"/>
    <col min="26" max="26" width="8.10546875" style="0" customWidth="1"/>
    <col min="27" max="27" width="7.88671875" style="0" customWidth="1"/>
  </cols>
  <sheetData>
    <row r="1" spans="1:21" ht="15.75">
      <c r="A1" s="5" t="s">
        <v>34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</row>
    <row r="2" spans="1:22" ht="15.75">
      <c r="A2" s="8" t="s">
        <v>14</v>
      </c>
      <c r="B2" s="8" t="s">
        <v>15</v>
      </c>
      <c r="C2" s="47" t="s">
        <v>24</v>
      </c>
      <c r="D2" s="47"/>
      <c r="E2" s="47"/>
      <c r="F2" s="8" t="s">
        <v>16</v>
      </c>
      <c r="G2" s="49" t="s">
        <v>17</v>
      </c>
      <c r="H2" s="49"/>
      <c r="I2" s="49"/>
      <c r="J2" s="10"/>
      <c r="K2" s="49" t="s">
        <v>18</v>
      </c>
      <c r="L2" s="49"/>
      <c r="M2" s="49"/>
      <c r="N2" s="10"/>
      <c r="O2" s="46"/>
      <c r="P2" s="46"/>
      <c r="Q2" s="46"/>
      <c r="R2" s="9"/>
      <c r="S2" s="9"/>
      <c r="T2" s="45"/>
      <c r="U2" s="9"/>
      <c r="V2" s="34"/>
    </row>
    <row r="3" spans="1:21" ht="15.75">
      <c r="A3" s="28" t="s">
        <v>19</v>
      </c>
      <c r="B3" s="29" t="s">
        <v>20</v>
      </c>
      <c r="C3" s="48" t="s">
        <v>23</v>
      </c>
      <c r="D3" s="48"/>
      <c r="E3" s="48"/>
      <c r="F3" s="28" t="s">
        <v>22</v>
      </c>
      <c r="G3" s="28"/>
      <c r="H3" s="28"/>
      <c r="I3" s="28"/>
      <c r="J3" s="28" t="s">
        <v>21</v>
      </c>
      <c r="K3" s="28"/>
      <c r="L3" s="28"/>
      <c r="M3" s="28"/>
      <c r="N3" s="28"/>
      <c r="O3" s="30"/>
      <c r="P3" s="30"/>
      <c r="Q3" s="30"/>
      <c r="R3" s="30"/>
      <c r="S3" s="30"/>
      <c r="T3" s="30"/>
      <c r="U3" s="30"/>
    </row>
    <row r="4" spans="1:21" ht="15">
      <c r="A4" s="33" t="s">
        <v>35</v>
      </c>
      <c r="N4" s="30"/>
      <c r="O4" s="30"/>
      <c r="P4" s="30"/>
      <c r="Q4" s="30"/>
      <c r="R4" s="30"/>
      <c r="S4" s="30"/>
      <c r="T4" s="30"/>
      <c r="U4" s="30"/>
    </row>
    <row r="5" spans="1:29" ht="15">
      <c r="A5" s="7" t="s">
        <v>36</v>
      </c>
      <c r="B5" s="11">
        <v>53.98732381042475</v>
      </c>
      <c r="C5" s="41">
        <v>0.6083643531046142</v>
      </c>
      <c r="D5" s="11" t="s">
        <v>13</v>
      </c>
      <c r="E5" s="18">
        <v>0.6083643531046142</v>
      </c>
      <c r="F5" s="39">
        <v>2005.63</v>
      </c>
      <c r="G5" s="15">
        <v>30.582004486135514</v>
      </c>
      <c r="H5" s="11" t="s">
        <v>13</v>
      </c>
      <c r="I5" s="13">
        <v>0.8457577081231461</v>
      </c>
      <c r="J5" s="9"/>
      <c r="K5" s="32">
        <v>0.03680089137243462</v>
      </c>
      <c r="L5" s="11" t="s">
        <v>13</v>
      </c>
      <c r="M5" s="31">
        <v>0.011349807619535912</v>
      </c>
      <c r="N5" s="9"/>
      <c r="O5" s="9"/>
      <c r="P5" s="9"/>
      <c r="Q5" s="9"/>
      <c r="R5" s="9"/>
      <c r="S5" s="9"/>
      <c r="T5" s="9"/>
      <c r="U5" s="9"/>
      <c r="V5" s="3"/>
      <c r="W5" s="35"/>
      <c r="X5" s="35"/>
      <c r="Y5" s="35"/>
      <c r="Z5" s="37"/>
      <c r="AA5" s="37"/>
      <c r="AB5" s="2"/>
      <c r="AC5" s="2"/>
    </row>
    <row r="6" spans="1:29" ht="15">
      <c r="A6" s="7" t="s">
        <v>37</v>
      </c>
      <c r="B6" s="11">
        <v>52.89450484866294</v>
      </c>
      <c r="C6" s="41">
        <v>1.8464095376659118</v>
      </c>
      <c r="D6" s="11" t="s">
        <v>13</v>
      </c>
      <c r="E6" s="18">
        <v>0.6296808314566832</v>
      </c>
      <c r="F6" s="19">
        <f>F5-(C6-C5)/0.1155</f>
        <v>1994.9109940730625</v>
      </c>
      <c r="G6" s="15">
        <v>51.70677822530032</v>
      </c>
      <c r="H6" s="11" t="s">
        <v>13</v>
      </c>
      <c r="I6" s="13">
        <v>1.772961053617847</v>
      </c>
      <c r="J6" s="9"/>
      <c r="K6" s="32">
        <v>0.05259173080239535</v>
      </c>
      <c r="L6" s="11" t="s">
        <v>13</v>
      </c>
      <c r="M6" s="31">
        <v>0.01753057693413178</v>
      </c>
      <c r="N6" s="9"/>
      <c r="O6" s="9"/>
      <c r="P6" s="9"/>
      <c r="Q6" s="9"/>
      <c r="R6" s="9"/>
      <c r="S6" s="9"/>
      <c r="T6" s="9"/>
      <c r="U6" s="9"/>
      <c r="V6" s="3"/>
      <c r="W6" s="35"/>
      <c r="X6" s="35"/>
      <c r="Y6" s="35"/>
      <c r="Z6" s="2"/>
      <c r="AA6" s="2"/>
      <c r="AB6" s="2"/>
      <c r="AC6" s="2"/>
    </row>
    <row r="7" spans="1:29" ht="15">
      <c r="A7" s="7" t="s">
        <v>38</v>
      </c>
      <c r="B7" s="11">
        <v>49.15469481704896</v>
      </c>
      <c r="C7" s="41">
        <v>3.181769889119253</v>
      </c>
      <c r="D7" s="11" t="s">
        <v>13</v>
      </c>
      <c r="E7" s="18">
        <v>0.7056795199966582</v>
      </c>
      <c r="F7" s="19">
        <f>F6-(C7-C6)/0.1155</f>
        <v>1983.349432588618</v>
      </c>
      <c r="G7" s="15">
        <v>49.9795663090346</v>
      </c>
      <c r="H7" s="11" t="s">
        <v>13</v>
      </c>
      <c r="I7" s="13">
        <v>1.3387791087538408</v>
      </c>
      <c r="J7" s="9"/>
      <c r="K7" s="32">
        <v>0.07642018377946651</v>
      </c>
      <c r="L7" s="11" t="s">
        <v>13</v>
      </c>
      <c r="M7" s="31">
        <v>0.012362088552560758</v>
      </c>
      <c r="N7" s="9"/>
      <c r="O7" s="9"/>
      <c r="P7" s="9"/>
      <c r="Q7" s="9"/>
      <c r="R7" s="9"/>
      <c r="S7" s="9"/>
      <c r="T7" s="9"/>
      <c r="U7" s="9"/>
      <c r="V7" s="3"/>
      <c r="W7" s="35"/>
      <c r="X7" s="35"/>
      <c r="Y7" s="35"/>
      <c r="Z7" s="2"/>
      <c r="AA7" s="2"/>
      <c r="AB7" s="2"/>
      <c r="AC7" s="2"/>
    </row>
    <row r="8" spans="1:29" ht="15">
      <c r="A8" s="7" t="s">
        <v>39</v>
      </c>
      <c r="B8" s="11">
        <v>48.5022720949643</v>
      </c>
      <c r="C8" s="41">
        <v>4.606893856010792</v>
      </c>
      <c r="D8" s="11" t="s">
        <v>13</v>
      </c>
      <c r="E8" s="18">
        <v>0.7194444468948815</v>
      </c>
      <c r="F8" s="19">
        <f>F7-(C8-C7)/0.1155</f>
        <v>1971.0106969445353</v>
      </c>
      <c r="G8" s="15">
        <v>33.60781509605</v>
      </c>
      <c r="H8" s="11" t="s">
        <v>13</v>
      </c>
      <c r="I8" s="13">
        <v>0.7832270819592425</v>
      </c>
      <c r="J8" s="9"/>
      <c r="K8" s="32">
        <v>0.11020448442397829</v>
      </c>
      <c r="L8" s="11" t="s">
        <v>13</v>
      </c>
      <c r="M8" s="31">
        <v>0.010251579946416584</v>
      </c>
      <c r="N8" s="9"/>
      <c r="O8" s="9"/>
      <c r="P8" s="9"/>
      <c r="Q8" s="9"/>
      <c r="R8" s="9"/>
      <c r="S8" s="9"/>
      <c r="T8" s="9"/>
      <c r="U8" s="9"/>
      <c r="V8" s="3"/>
      <c r="W8" s="35"/>
      <c r="X8" s="35"/>
      <c r="Y8" s="35"/>
      <c r="Z8" s="2"/>
      <c r="AA8" s="2"/>
      <c r="AB8" s="2"/>
      <c r="AC8" s="2"/>
    </row>
    <row r="9" spans="1:29" ht="15">
      <c r="A9" s="7" t="s">
        <v>40</v>
      </c>
      <c r="B9" s="11">
        <v>46.75764873784676</v>
      </c>
      <c r="C9" s="41">
        <v>6.083370658647139</v>
      </c>
      <c r="D9" s="11" t="s">
        <v>13</v>
      </c>
      <c r="E9" s="18">
        <v>0.7570323557414652</v>
      </c>
      <c r="F9" s="19">
        <v>1958.22</v>
      </c>
      <c r="G9" s="15">
        <v>17.897507793205644</v>
      </c>
      <c r="H9" s="11" t="s">
        <v>13</v>
      </c>
      <c r="I9" s="13">
        <v>0.5995165965587899</v>
      </c>
      <c r="J9" s="9"/>
      <c r="K9" s="32">
        <v>0.11077867638389594</v>
      </c>
      <c r="L9" s="11" t="s">
        <v>13</v>
      </c>
      <c r="M9" s="31">
        <v>0.011679540960602447</v>
      </c>
      <c r="N9" s="9"/>
      <c r="O9" s="9"/>
      <c r="P9" s="9"/>
      <c r="Q9" s="9"/>
      <c r="R9" s="9"/>
      <c r="S9" s="9"/>
      <c r="T9" s="9"/>
      <c r="U9" s="9"/>
      <c r="V9" s="3"/>
      <c r="W9" s="35"/>
      <c r="X9" s="35"/>
      <c r="Y9" s="35"/>
      <c r="Z9" s="2"/>
      <c r="AA9" s="2"/>
      <c r="AB9" s="2"/>
      <c r="AC9" s="2"/>
    </row>
    <row r="10" spans="1:29" ht="15">
      <c r="A10" s="7" t="s">
        <v>0</v>
      </c>
      <c r="B10" s="11">
        <v>44.00295693956755</v>
      </c>
      <c r="C10" s="41">
        <v>7.659203362233577</v>
      </c>
      <c r="D10" s="11" t="s">
        <v>13</v>
      </c>
      <c r="E10" s="18">
        <v>0.8188003478449728</v>
      </c>
      <c r="F10" s="19">
        <f>$F$9-(C10-$C$9)/0.1585</f>
        <v>1948.2778378322623</v>
      </c>
      <c r="G10" s="15">
        <v>12.966095615250739</v>
      </c>
      <c r="H10" s="11" t="s">
        <v>13</v>
      </c>
      <c r="I10" s="13">
        <v>0.6194526620119326</v>
      </c>
      <c r="J10" s="9"/>
      <c r="K10" s="32">
        <v>0.07716687990512534</v>
      </c>
      <c r="L10" s="11" t="s">
        <v>13</v>
      </c>
      <c r="M10" s="31">
        <v>0.009821239260652316</v>
      </c>
      <c r="N10" s="9"/>
      <c r="O10" s="9"/>
      <c r="P10" s="9"/>
      <c r="Q10" s="9"/>
      <c r="R10" s="9"/>
      <c r="S10" s="9"/>
      <c r="T10" s="9"/>
      <c r="U10" s="9"/>
      <c r="V10" s="3"/>
      <c r="W10" s="35"/>
      <c r="X10" s="35"/>
      <c r="Y10" s="35"/>
      <c r="Z10" s="2"/>
      <c r="AA10" s="2"/>
      <c r="AB10" s="2"/>
      <c r="AC10" s="2"/>
    </row>
    <row r="11" spans="1:29" ht="15">
      <c r="A11" s="7" t="s">
        <v>1</v>
      </c>
      <c r="B11" s="11">
        <v>44.04117009750813</v>
      </c>
      <c r="C11" s="41">
        <v>9.295926140017501</v>
      </c>
      <c r="D11" s="11" t="s">
        <v>13</v>
      </c>
      <c r="E11" s="18">
        <v>0.8179224299389511</v>
      </c>
      <c r="F11" s="19">
        <f aca="true" t="shared" si="0" ref="F11:F22">$F$9-(C11-$C$9)/0.1585</f>
        <v>1937.9515111585467</v>
      </c>
      <c r="G11" s="15">
        <v>10.276358226478619</v>
      </c>
      <c r="H11" s="11" t="s">
        <v>13</v>
      </c>
      <c r="I11" s="13">
        <v>0.5008275645452545</v>
      </c>
      <c r="J11" s="9"/>
      <c r="K11" s="32">
        <v>0.030809355474963718</v>
      </c>
      <c r="L11" s="11" t="s">
        <v>13</v>
      </c>
      <c r="M11" s="31">
        <v>0.009561524112919774</v>
      </c>
      <c r="N11" s="9"/>
      <c r="O11" s="9"/>
      <c r="P11" s="9"/>
      <c r="Q11" s="9"/>
      <c r="R11" s="9"/>
      <c r="S11" s="9"/>
      <c r="T11" s="9"/>
      <c r="U11" s="9"/>
      <c r="V11" s="3"/>
      <c r="W11" s="35"/>
      <c r="X11" s="35"/>
      <c r="Y11" s="35"/>
      <c r="Z11" s="2"/>
      <c r="AA11" s="2"/>
      <c r="AB11" s="2"/>
      <c r="AC11" s="2"/>
    </row>
    <row r="12" spans="1:29" ht="15">
      <c r="A12" s="7" t="s">
        <v>2</v>
      </c>
      <c r="B12" s="11">
        <v>43.4770767135724</v>
      </c>
      <c r="C12" s="41">
        <v>10.944792622751086</v>
      </c>
      <c r="D12" s="11" t="s">
        <v>13</v>
      </c>
      <c r="E12" s="18">
        <v>0.8309440527946329</v>
      </c>
      <c r="F12" s="19">
        <f t="shared" si="0"/>
        <v>1927.5485680498175</v>
      </c>
      <c r="G12" s="15">
        <v>8.932374268757664</v>
      </c>
      <c r="H12" s="11" t="s">
        <v>13</v>
      </c>
      <c r="I12" s="13">
        <v>0.6603491664952433</v>
      </c>
      <c r="J12" s="9"/>
      <c r="K12" s="32">
        <v>0.022456182266063603</v>
      </c>
      <c r="L12" s="11" t="s">
        <v>13</v>
      </c>
      <c r="M12" s="31">
        <v>0.00968698058536077</v>
      </c>
      <c r="N12" s="9"/>
      <c r="O12" s="9"/>
      <c r="P12" s="9"/>
      <c r="Q12" s="9"/>
      <c r="R12" s="9"/>
      <c r="S12" s="9"/>
      <c r="T12" s="9"/>
      <c r="U12" s="9"/>
      <c r="V12" s="3"/>
      <c r="W12" s="35"/>
      <c r="X12" s="35"/>
      <c r="Y12" s="35"/>
      <c r="Z12" s="2"/>
      <c r="AA12" s="2"/>
      <c r="AB12" s="2"/>
      <c r="AC12" s="2"/>
    </row>
    <row r="13" spans="1:29" ht="15">
      <c r="A13" s="7" t="s">
        <v>3</v>
      </c>
      <c r="B13" s="11">
        <v>38.27707899737581</v>
      </c>
      <c r="C13" s="41">
        <v>12.733326631377105</v>
      </c>
      <c r="D13" s="11" t="s">
        <v>13</v>
      </c>
      <c r="E13" s="18">
        <v>0.9575899558313864</v>
      </c>
      <c r="F13" s="19">
        <f t="shared" si="0"/>
        <v>1916.2644418124294</v>
      </c>
      <c r="G13" s="15">
        <v>5.582834495222056</v>
      </c>
      <c r="H13" s="11" t="s">
        <v>13</v>
      </c>
      <c r="I13" s="13">
        <v>0.3838070802590321</v>
      </c>
      <c r="J13" s="9"/>
      <c r="K13" s="16"/>
      <c r="L13" s="11"/>
      <c r="M13" s="18"/>
      <c r="N13" s="9"/>
      <c r="O13" s="9"/>
      <c r="P13" s="9"/>
      <c r="Q13" s="9"/>
      <c r="R13" s="9"/>
      <c r="S13" s="9"/>
      <c r="T13" s="9"/>
      <c r="U13" s="9"/>
      <c r="V13" s="3"/>
      <c r="W13" s="35"/>
      <c r="X13" s="35"/>
      <c r="Y13" s="35"/>
      <c r="Z13" s="2"/>
      <c r="AA13" s="2"/>
      <c r="AB13" s="2"/>
      <c r="AC13" s="2"/>
    </row>
    <row r="14" spans="1:29" ht="15">
      <c r="A14" s="7" t="s">
        <v>4</v>
      </c>
      <c r="B14" s="11">
        <v>43.101431014310144</v>
      </c>
      <c r="C14" s="41">
        <v>14.530606507071957</v>
      </c>
      <c r="D14" s="11" t="s">
        <v>13</v>
      </c>
      <c r="E14" s="18">
        <v>0.8396899198634661</v>
      </c>
      <c r="F14" s="19">
        <f t="shared" si="0"/>
        <v>1904.925136602998</v>
      </c>
      <c r="G14" s="15">
        <v>2.757609555008227</v>
      </c>
      <c r="H14" s="11" t="s">
        <v>13</v>
      </c>
      <c r="I14" s="13">
        <v>0.3635534915676026</v>
      </c>
      <c r="J14" s="9"/>
      <c r="K14" s="16"/>
      <c r="L14" s="11"/>
      <c r="M14" s="18"/>
      <c r="N14" s="9"/>
      <c r="O14" s="9"/>
      <c r="P14" s="9"/>
      <c r="Q14" s="9"/>
      <c r="R14" s="9"/>
      <c r="S14" s="9"/>
      <c r="T14" s="9"/>
      <c r="U14" s="9"/>
      <c r="V14" s="3"/>
      <c r="W14" s="35"/>
      <c r="X14" s="35"/>
      <c r="Y14" s="35"/>
      <c r="Z14" s="2"/>
      <c r="AA14" s="2"/>
      <c r="AB14" s="2"/>
      <c r="AC14" s="2"/>
    </row>
    <row r="15" spans="1:29" ht="15">
      <c r="A15" s="7" t="s">
        <v>5</v>
      </c>
      <c r="B15" s="11">
        <v>43.80393510528132</v>
      </c>
      <c r="C15" s="41">
        <v>16.193678988944118</v>
      </c>
      <c r="D15" s="11" t="s">
        <v>13</v>
      </c>
      <c r="E15" s="18">
        <v>0.8233825620086977</v>
      </c>
      <c r="F15" s="19">
        <f t="shared" si="0"/>
        <v>1894.4325657394513</v>
      </c>
      <c r="G15" s="15">
        <v>4.324256929626194</v>
      </c>
      <c r="H15" s="11" t="s">
        <v>13</v>
      </c>
      <c r="I15" s="13">
        <v>0.4875458397852017</v>
      </c>
      <c r="J15" s="9"/>
      <c r="K15" s="16"/>
      <c r="L15" s="11"/>
      <c r="M15" s="18"/>
      <c r="N15" s="9"/>
      <c r="O15" s="9"/>
      <c r="P15" s="9"/>
      <c r="Q15" s="9"/>
      <c r="R15" s="9"/>
      <c r="S15" s="9"/>
      <c r="T15" s="9"/>
      <c r="U15" s="9"/>
      <c r="V15" s="3"/>
      <c r="W15" s="35"/>
      <c r="X15" s="35"/>
      <c r="Y15" s="35"/>
      <c r="Z15" s="2"/>
      <c r="AA15" s="2"/>
      <c r="AB15" s="2"/>
      <c r="AC15" s="2"/>
    </row>
    <row r="16" spans="1:29" ht="15">
      <c r="A16" s="7" t="s">
        <v>6</v>
      </c>
      <c r="B16" s="11">
        <v>41.96543719370647</v>
      </c>
      <c r="C16" s="41">
        <v>17.883568787703933</v>
      </c>
      <c r="D16" s="11" t="s">
        <v>13</v>
      </c>
      <c r="E16" s="18">
        <v>0.8665072367511196</v>
      </c>
      <c r="F16" s="19">
        <f t="shared" si="0"/>
        <v>1883.7708004475912</v>
      </c>
      <c r="G16" s="15">
        <v>2.2224015414851084</v>
      </c>
      <c r="H16" s="11" t="s">
        <v>13</v>
      </c>
      <c r="I16" s="13">
        <v>0.5266953460376919</v>
      </c>
      <c r="J16" s="9"/>
      <c r="K16" s="16"/>
      <c r="L16" s="11"/>
      <c r="M16" s="18"/>
      <c r="N16" s="9"/>
      <c r="O16" s="9"/>
      <c r="P16" s="9"/>
      <c r="Q16" s="9"/>
      <c r="R16" s="9"/>
      <c r="S16" s="9"/>
      <c r="T16" s="9"/>
      <c r="U16" s="9"/>
      <c r="V16" s="3"/>
      <c r="W16" s="35"/>
      <c r="X16" s="35"/>
      <c r="Y16" s="35"/>
      <c r="Z16" s="2"/>
      <c r="AA16" s="2"/>
      <c r="AB16" s="2"/>
      <c r="AC16" s="2"/>
    </row>
    <row r="17" spans="1:29" ht="15">
      <c r="A17" s="7" t="s">
        <v>7</v>
      </c>
      <c r="B17" s="11">
        <v>43.192921006544374</v>
      </c>
      <c r="C17" s="41">
        <v>19.587630332209535</v>
      </c>
      <c r="D17" s="11" t="s">
        <v>13</v>
      </c>
      <c r="E17" s="18">
        <v>0.8375543077544825</v>
      </c>
      <c r="F17" s="19">
        <f t="shared" si="0"/>
        <v>1873.0196235106473</v>
      </c>
      <c r="G17" s="15">
        <v>1.378903811934868</v>
      </c>
      <c r="H17" s="11" t="s">
        <v>13</v>
      </c>
      <c r="I17" s="13">
        <v>0.3540092951328186</v>
      </c>
      <c r="J17" s="9"/>
      <c r="K17" s="16"/>
      <c r="L17" s="11"/>
      <c r="M17" s="18"/>
      <c r="N17" s="9"/>
      <c r="O17" s="9"/>
      <c r="P17" s="9"/>
      <c r="Q17" s="9"/>
      <c r="R17" s="9"/>
      <c r="S17" s="9"/>
      <c r="T17" s="9"/>
      <c r="U17" s="9"/>
      <c r="V17" s="3"/>
      <c r="W17" s="35"/>
      <c r="X17" s="35"/>
      <c r="Y17" s="35"/>
      <c r="Z17" s="2"/>
      <c r="AA17" s="2"/>
      <c r="AB17" s="2"/>
      <c r="AC17" s="2"/>
    </row>
    <row r="18" spans="1:29" ht="15">
      <c r="A18" s="7" t="s">
        <v>8</v>
      </c>
      <c r="B18" s="11">
        <v>42.72839724332922</v>
      </c>
      <c r="C18" s="41">
        <v>21.273619185633603</v>
      </c>
      <c r="D18" s="11" t="s">
        <v>13</v>
      </c>
      <c r="E18" s="18">
        <v>0.8484345456695838</v>
      </c>
      <c r="F18" s="19">
        <f t="shared" si="0"/>
        <v>1862.382469861284</v>
      </c>
      <c r="G18" s="15">
        <v>1.0635378336237942</v>
      </c>
      <c r="H18" s="11" t="s">
        <v>13</v>
      </c>
      <c r="I18" s="13">
        <v>0.35799294773795437</v>
      </c>
      <c r="J18" s="9"/>
      <c r="K18" s="16"/>
      <c r="L18" s="11"/>
      <c r="M18" s="18"/>
      <c r="N18" s="9"/>
      <c r="O18" s="9"/>
      <c r="P18" s="9"/>
      <c r="Q18" s="9"/>
      <c r="R18" s="9"/>
      <c r="S18" s="9"/>
      <c r="T18" s="9"/>
      <c r="U18" s="9"/>
      <c r="V18" s="3"/>
      <c r="W18" s="35"/>
      <c r="X18" s="35"/>
      <c r="Y18" s="35"/>
      <c r="Z18" s="2"/>
      <c r="AA18" s="2"/>
      <c r="AB18" s="2"/>
      <c r="AC18" s="2"/>
    </row>
    <row r="19" spans="1:29" ht="15">
      <c r="A19" s="7" t="s">
        <v>9</v>
      </c>
      <c r="B19" s="11">
        <v>42.63543749404932</v>
      </c>
      <c r="C19" s="41">
        <v>22.972676742528638</v>
      </c>
      <c r="D19" s="11" t="s">
        <v>13</v>
      </c>
      <c r="E19" s="18">
        <v>0.8506230112254499</v>
      </c>
      <c r="F19" s="19">
        <f t="shared" si="0"/>
        <v>1851.6628638240916</v>
      </c>
      <c r="G19" s="15">
        <v>0.893854184242093</v>
      </c>
      <c r="H19" s="11" t="s">
        <v>13</v>
      </c>
      <c r="I19" s="13">
        <v>0.31698816119414386</v>
      </c>
      <c r="J19" s="9"/>
      <c r="K19" s="16"/>
      <c r="L19" s="11"/>
      <c r="M19" s="18"/>
      <c r="N19" s="9"/>
      <c r="O19" s="9"/>
      <c r="P19" s="9"/>
      <c r="Q19" s="9"/>
      <c r="R19" s="9"/>
      <c r="S19" s="9"/>
      <c r="T19" s="9"/>
      <c r="U19" s="9"/>
      <c r="V19" s="3"/>
      <c r="W19" s="35"/>
      <c r="X19" s="35"/>
      <c r="Y19" s="35"/>
      <c r="Z19" s="2"/>
      <c r="AA19" s="2"/>
      <c r="AB19" s="2"/>
      <c r="AC19" s="2"/>
    </row>
    <row r="20" spans="1:29" ht="15">
      <c r="A20" s="7" t="s">
        <v>10</v>
      </c>
      <c r="B20" s="11">
        <v>43.14897052886557</v>
      </c>
      <c r="C20" s="41">
        <v>24.661879533779608</v>
      </c>
      <c r="D20" s="11" t="s">
        <v>13</v>
      </c>
      <c r="E20" s="18">
        <v>0.8385797800255202</v>
      </c>
      <c r="F20" s="19">
        <f t="shared" si="0"/>
        <v>1841.005432964464</v>
      </c>
      <c r="G20" s="15">
        <v>0.5678630446838999</v>
      </c>
      <c r="H20" s="11" t="s">
        <v>13</v>
      </c>
      <c r="I20" s="13">
        <v>0.34042594325731124</v>
      </c>
      <c r="J20" s="9"/>
      <c r="K20" s="16"/>
      <c r="L20" s="11"/>
      <c r="M20" s="18"/>
      <c r="N20" s="9"/>
      <c r="O20" s="9"/>
      <c r="P20" s="9"/>
      <c r="Q20" s="9"/>
      <c r="R20" s="9"/>
      <c r="S20" s="9"/>
      <c r="T20" s="9"/>
      <c r="U20" s="9"/>
      <c r="V20" s="3"/>
      <c r="W20" s="35"/>
      <c r="X20" s="35"/>
      <c r="Y20" s="35"/>
      <c r="Z20" s="2"/>
      <c r="AA20" s="2"/>
      <c r="AB20" s="2"/>
      <c r="AC20" s="2"/>
    </row>
    <row r="21" spans="1:29" ht="15">
      <c r="A21" s="7" t="s">
        <v>11</v>
      </c>
      <c r="B21" s="11">
        <v>41.80084555185751</v>
      </c>
      <c r="C21" s="41">
        <v>26.370898745654845</v>
      </c>
      <c r="D21" s="11" t="s">
        <v>13</v>
      </c>
      <c r="E21" s="18">
        <v>0.8704394318497163</v>
      </c>
      <c r="F21" s="19">
        <f t="shared" si="0"/>
        <v>1830.2229773690365</v>
      </c>
      <c r="G21" s="15">
        <v>0.4532029465028256</v>
      </c>
      <c r="H21" s="11" t="s">
        <v>13</v>
      </c>
      <c r="I21" s="13">
        <v>0.35499357427277584</v>
      </c>
      <c r="J21" s="9"/>
      <c r="K21" s="16"/>
      <c r="L21" s="11"/>
      <c r="M21" s="18"/>
      <c r="N21" s="9"/>
      <c r="O21" s="9"/>
      <c r="P21" s="9"/>
      <c r="Q21" s="9"/>
      <c r="R21" s="9"/>
      <c r="S21" s="9"/>
      <c r="T21" s="9"/>
      <c r="U21" s="9"/>
      <c r="V21" s="3"/>
      <c r="W21" s="35"/>
      <c r="X21" s="35"/>
      <c r="Y21" s="35"/>
      <c r="Z21" s="2"/>
      <c r="AA21" s="2"/>
      <c r="AB21" s="2"/>
      <c r="AC21" s="2"/>
    </row>
    <row r="22" spans="1:29" ht="15">
      <c r="A22" s="7" t="s">
        <v>12</v>
      </c>
      <c r="B22" s="11">
        <v>41.04609184787172</v>
      </c>
      <c r="C22" s="41">
        <v>28.129963384755527</v>
      </c>
      <c r="D22" s="11" t="s">
        <v>13</v>
      </c>
      <c r="E22" s="18">
        <v>0.8886252072509627</v>
      </c>
      <c r="F22" s="19">
        <f t="shared" si="0"/>
        <v>1819.1247777532594</v>
      </c>
      <c r="G22" s="15">
        <v>0.3301426910626633</v>
      </c>
      <c r="H22" s="11" t="s">
        <v>13</v>
      </c>
      <c r="I22" s="13">
        <v>0.24486531161989766</v>
      </c>
      <c r="J22" s="9"/>
      <c r="K22" s="16"/>
      <c r="L22" s="11"/>
      <c r="M22" s="18"/>
      <c r="N22" s="9"/>
      <c r="O22" s="9"/>
      <c r="P22" s="9"/>
      <c r="Q22" s="9"/>
      <c r="R22" s="9"/>
      <c r="S22" s="9"/>
      <c r="T22" s="9"/>
      <c r="U22" s="9"/>
      <c r="V22" s="3"/>
      <c r="W22" s="35"/>
      <c r="X22" s="35"/>
      <c r="Y22" s="35"/>
      <c r="Z22" s="2"/>
      <c r="AA22" s="2"/>
      <c r="AB22" s="2"/>
      <c r="AC22" s="2"/>
    </row>
    <row r="23" spans="1:27" ht="15">
      <c r="A23" s="9"/>
      <c r="B23" s="21"/>
      <c r="C23" s="23"/>
      <c r="D23" s="22"/>
      <c r="E23" s="22"/>
      <c r="F23" s="22"/>
      <c r="G23" s="23"/>
      <c r="H23" s="22"/>
      <c r="I23" s="24"/>
      <c r="J23" s="9"/>
      <c r="K23" s="26"/>
      <c r="L23" s="25"/>
      <c r="M23" s="27"/>
      <c r="N23" s="25"/>
      <c r="O23" s="26"/>
      <c r="P23" s="25"/>
      <c r="Q23" s="27"/>
      <c r="R23" s="25"/>
      <c r="S23" s="38"/>
      <c r="T23" s="25"/>
      <c r="U23" s="27"/>
      <c r="V23" s="3"/>
      <c r="W23" s="35"/>
      <c r="X23" s="35"/>
      <c r="Y23" s="35"/>
      <c r="Z23" s="37"/>
      <c r="AA23" s="37"/>
    </row>
    <row r="24" spans="1:27" ht="15">
      <c r="A24" s="33" t="s">
        <v>41</v>
      </c>
      <c r="C24" s="42"/>
      <c r="N24" s="30"/>
      <c r="O24" s="30"/>
      <c r="P24" s="30"/>
      <c r="Q24" s="30"/>
      <c r="R24" s="25"/>
      <c r="S24" s="26"/>
      <c r="T24" s="25"/>
      <c r="U24" s="27"/>
      <c r="V24" s="3"/>
      <c r="W24" s="35"/>
      <c r="X24" s="35"/>
      <c r="Y24" s="35"/>
      <c r="Z24" s="37"/>
      <c r="AA24" s="37"/>
    </row>
    <row r="25" spans="1:27" ht="15">
      <c r="A25" s="7" t="s">
        <v>36</v>
      </c>
      <c r="B25" s="11">
        <v>51.07219442458899</v>
      </c>
      <c r="C25" s="41">
        <v>0.6661086355295921</v>
      </c>
      <c r="D25" s="11" t="s">
        <v>13</v>
      </c>
      <c r="E25" s="18">
        <v>0.6661086355295921</v>
      </c>
      <c r="F25" s="19"/>
      <c r="G25" s="15">
        <v>47.22657343784707</v>
      </c>
      <c r="H25" s="11" t="s">
        <v>13</v>
      </c>
      <c r="I25" s="13">
        <v>0.7289103969790507</v>
      </c>
      <c r="J25" s="9"/>
      <c r="K25" s="16"/>
      <c r="L25" s="11"/>
      <c r="M25" s="18"/>
      <c r="N25" s="9"/>
      <c r="O25" s="9"/>
      <c r="P25" s="9"/>
      <c r="Q25" s="9"/>
      <c r="R25" s="25"/>
      <c r="S25" s="26"/>
      <c r="T25" s="25"/>
      <c r="U25" s="27"/>
      <c r="V25" s="3"/>
      <c r="W25" s="35"/>
      <c r="X25" s="35"/>
      <c r="Y25" s="35"/>
      <c r="Z25" s="37"/>
      <c r="AA25" s="37"/>
    </row>
    <row r="26" spans="1:27" ht="15">
      <c r="A26" s="7" t="s">
        <v>37</v>
      </c>
      <c r="B26" s="11">
        <v>44.216335540838855</v>
      </c>
      <c r="C26" s="41">
        <v>2.1461231707517747</v>
      </c>
      <c r="D26" s="11" t="s">
        <v>13</v>
      </c>
      <c r="E26" s="18">
        <v>0.8139058996925906</v>
      </c>
      <c r="F26" s="19"/>
      <c r="G26" s="15">
        <v>20.395304127136516</v>
      </c>
      <c r="H26" s="11" t="s">
        <v>13</v>
      </c>
      <c r="I26" s="13">
        <v>0.7744257448884536</v>
      </c>
      <c r="J26" s="9"/>
      <c r="K26" s="16"/>
      <c r="L26" s="11"/>
      <c r="M26" s="18"/>
      <c r="N26" s="9"/>
      <c r="O26" s="9"/>
      <c r="P26" s="9"/>
      <c r="Q26" s="9"/>
      <c r="R26" s="25"/>
      <c r="S26" s="26"/>
      <c r="T26" s="25"/>
      <c r="U26" s="27"/>
      <c r="V26" s="3"/>
      <c r="W26" s="35"/>
      <c r="X26" s="35"/>
      <c r="Y26" s="35"/>
      <c r="Z26" s="37"/>
      <c r="AA26" s="37"/>
    </row>
    <row r="27" spans="1:27" ht="15">
      <c r="A27" s="7" t="s">
        <v>38</v>
      </c>
      <c r="B27" s="11">
        <v>43.46257889990983</v>
      </c>
      <c r="C27" s="41">
        <v>3.7913095552428278</v>
      </c>
      <c r="D27" s="11" t="s">
        <v>13</v>
      </c>
      <c r="E27" s="18">
        <v>0.8312804847984624</v>
      </c>
      <c r="F27" s="19"/>
      <c r="G27" s="15">
        <v>13.570191076794949</v>
      </c>
      <c r="H27" s="11" t="s">
        <v>13</v>
      </c>
      <c r="I27" s="13">
        <v>0.4892781585879708</v>
      </c>
      <c r="J27" s="9"/>
      <c r="K27" s="16"/>
      <c r="L27" s="11"/>
      <c r="M27" s="18"/>
      <c r="N27" s="9"/>
      <c r="O27" s="9"/>
      <c r="P27" s="9"/>
      <c r="Q27" s="9"/>
      <c r="R27" s="25"/>
      <c r="S27" s="26"/>
      <c r="T27" s="25"/>
      <c r="U27" s="25"/>
      <c r="V27" s="3"/>
      <c r="W27" s="35"/>
      <c r="X27" s="35"/>
      <c r="Y27" s="35"/>
      <c r="Z27" s="37"/>
      <c r="AA27" s="37"/>
    </row>
    <row r="28" spans="1:27" ht="15">
      <c r="A28" s="7" t="s">
        <v>39</v>
      </c>
      <c r="B28" s="11">
        <v>36.615848253855695</v>
      </c>
      <c r="C28" s="41">
        <v>5.623333324066716</v>
      </c>
      <c r="D28" s="11" t="s">
        <v>13</v>
      </c>
      <c r="E28" s="18">
        <v>1.000743284025426</v>
      </c>
      <c r="F28" s="19"/>
      <c r="G28" s="15">
        <v>7.177674462784031</v>
      </c>
      <c r="H28" s="11" t="s">
        <v>13</v>
      </c>
      <c r="I28" s="13">
        <v>0.4830624772706338</v>
      </c>
      <c r="J28" s="9"/>
      <c r="K28" s="16"/>
      <c r="L28" s="11"/>
      <c r="M28" s="18"/>
      <c r="N28" s="9"/>
      <c r="O28" s="9"/>
      <c r="P28" s="9"/>
      <c r="Q28" s="9"/>
      <c r="R28" s="25"/>
      <c r="S28" s="25"/>
      <c r="T28" s="25"/>
      <c r="U28" s="25"/>
      <c r="V28" s="3"/>
      <c r="W28" s="35"/>
      <c r="X28" s="35"/>
      <c r="Y28" s="35"/>
      <c r="Z28" s="37"/>
      <c r="AA28" s="37"/>
    </row>
    <row r="29" spans="1:27" ht="15">
      <c r="A29" s="7" t="s">
        <v>40</v>
      </c>
      <c r="B29" s="11">
        <v>42.878019427490756</v>
      </c>
      <c r="C29" s="41">
        <v>7.468996554262628</v>
      </c>
      <c r="D29" s="11" t="s">
        <v>13</v>
      </c>
      <c r="E29" s="18">
        <v>0.8449199461704859</v>
      </c>
      <c r="F29" s="19"/>
      <c r="G29" s="15">
        <v>6.025388000429101</v>
      </c>
      <c r="H29" s="11" t="s">
        <v>13</v>
      </c>
      <c r="I29" s="13">
        <v>0.28025713117146256</v>
      </c>
      <c r="J29" s="9"/>
      <c r="K29" s="16"/>
      <c r="L29" s="11"/>
      <c r="M29" s="18"/>
      <c r="N29" s="9"/>
      <c r="O29" s="9"/>
      <c r="P29" s="9"/>
      <c r="Q29" s="9"/>
      <c r="R29" s="25"/>
      <c r="S29" s="25"/>
      <c r="T29" s="25"/>
      <c r="U29" s="25"/>
      <c r="V29" s="3"/>
      <c r="W29" s="35"/>
      <c r="X29" s="35"/>
      <c r="Y29" s="35"/>
      <c r="Z29" s="37"/>
      <c r="AA29" s="37"/>
    </row>
    <row r="30" spans="1:27" ht="15">
      <c r="A30" s="7" t="s">
        <v>0</v>
      </c>
      <c r="B30" s="11">
        <v>43.07762976573265</v>
      </c>
      <c r="C30" s="41">
        <v>9.154162587702974</v>
      </c>
      <c r="D30" s="11" t="s">
        <v>13</v>
      </c>
      <c r="E30" s="18">
        <v>0.8402460872698586</v>
      </c>
      <c r="F30" s="19"/>
      <c r="G30" s="15">
        <v>3.2008327680657938</v>
      </c>
      <c r="H30" s="11" t="s">
        <v>13</v>
      </c>
      <c r="I30" s="13">
        <v>0.2879763020393566</v>
      </c>
      <c r="J30" s="9"/>
      <c r="K30" s="16"/>
      <c r="L30" s="11"/>
      <c r="M30" s="18"/>
      <c r="N30" s="9"/>
      <c r="O30" s="9"/>
      <c r="P30" s="9"/>
      <c r="Q30" s="9"/>
      <c r="R30" s="25"/>
      <c r="S30" s="25"/>
      <c r="T30" s="25"/>
      <c r="U30" s="25"/>
      <c r="V30" s="3"/>
      <c r="W30" s="35"/>
      <c r="X30" s="35"/>
      <c r="Y30" s="35"/>
      <c r="Z30" s="37"/>
      <c r="AA30" s="37"/>
    </row>
    <row r="31" spans="1:27" ht="15">
      <c r="A31" s="14"/>
      <c r="B31" s="11"/>
      <c r="C31" s="41"/>
      <c r="D31" s="17"/>
      <c r="E31" s="17"/>
      <c r="F31" s="19"/>
      <c r="G31" s="15"/>
      <c r="H31" s="11"/>
      <c r="I31" s="13"/>
      <c r="J31" s="9"/>
      <c r="K31" s="16"/>
      <c r="L31" s="17"/>
      <c r="M31" s="18"/>
      <c r="N31" s="9"/>
      <c r="O31" s="9"/>
      <c r="P31" s="9"/>
      <c r="Q31" s="9"/>
      <c r="R31" s="25"/>
      <c r="S31" s="25"/>
      <c r="T31" s="25"/>
      <c r="U31" s="25"/>
      <c r="V31" s="3"/>
      <c r="W31" s="35"/>
      <c r="X31" s="35"/>
      <c r="Y31" s="35"/>
      <c r="Z31" s="37"/>
      <c r="AA31" s="37"/>
    </row>
    <row r="32" spans="1:27" ht="15">
      <c r="A32" s="33" t="s">
        <v>72</v>
      </c>
      <c r="C32" s="42"/>
      <c r="N32" s="9"/>
      <c r="O32" s="9"/>
      <c r="P32" s="9"/>
      <c r="Q32" s="9"/>
      <c r="R32" s="25"/>
      <c r="S32" s="25"/>
      <c r="T32" s="25"/>
      <c r="U32" s="25"/>
      <c r="V32" s="3"/>
      <c r="W32" s="35"/>
      <c r="X32" s="35"/>
      <c r="Y32" s="35"/>
      <c r="Z32" s="37"/>
      <c r="AA32" s="37"/>
    </row>
    <row r="33" spans="1:27" ht="15">
      <c r="A33" s="7" t="s">
        <v>36</v>
      </c>
      <c r="B33" s="11">
        <v>48.44979615056415</v>
      </c>
      <c r="C33" s="41">
        <v>0.7205583870843348</v>
      </c>
      <c r="D33" s="11" t="s">
        <v>13</v>
      </c>
      <c r="E33" s="18">
        <v>0.7205583870843348</v>
      </c>
      <c r="F33" s="19"/>
      <c r="G33" s="15">
        <v>18.03733794303533</v>
      </c>
      <c r="H33" s="11" t="s">
        <v>13</v>
      </c>
      <c r="I33" s="13">
        <v>0.8786836359482935</v>
      </c>
      <c r="J33" s="9"/>
      <c r="K33" s="16"/>
      <c r="L33" s="11"/>
      <c r="M33" s="18"/>
      <c r="N33" s="9"/>
      <c r="O33" s="9"/>
      <c r="P33" s="9"/>
      <c r="Q33" s="9"/>
      <c r="R33" s="25"/>
      <c r="S33" s="25"/>
      <c r="T33" s="25"/>
      <c r="U33" s="25"/>
      <c r="V33" s="3"/>
      <c r="W33" s="35"/>
      <c r="X33" s="35"/>
      <c r="Y33" s="35"/>
      <c r="Z33" s="37"/>
      <c r="AA33" s="37"/>
    </row>
    <row r="34" spans="1:27" ht="15">
      <c r="A34" s="7" t="s">
        <v>37</v>
      </c>
      <c r="B34" s="11">
        <v>43.976435935198815</v>
      </c>
      <c r="C34" s="41">
        <v>2.2605267789490298</v>
      </c>
      <c r="D34" s="11" t="s">
        <v>13</v>
      </c>
      <c r="E34" s="18">
        <v>0.8194100047803601</v>
      </c>
      <c r="F34" s="39"/>
      <c r="G34" s="15">
        <v>6.187419138880499</v>
      </c>
      <c r="H34" s="11" t="s">
        <v>13</v>
      </c>
      <c r="I34" s="13">
        <v>0.452466196027908</v>
      </c>
      <c r="J34" s="9"/>
      <c r="K34" s="16"/>
      <c r="L34" s="11"/>
      <c r="M34" s="18"/>
      <c r="N34" s="9"/>
      <c r="O34" s="26"/>
      <c r="P34" s="9"/>
      <c r="Q34" s="9"/>
      <c r="R34" s="25"/>
      <c r="S34" s="25"/>
      <c r="T34" s="25"/>
      <c r="U34" s="25"/>
      <c r="V34" s="3"/>
      <c r="W34" s="35"/>
      <c r="X34" s="35"/>
      <c r="Y34" s="35"/>
      <c r="Z34" s="37"/>
      <c r="AA34" s="37"/>
    </row>
    <row r="35" spans="1:27" ht="15">
      <c r="A35" s="7" t="s">
        <v>38</v>
      </c>
      <c r="B35" s="11">
        <v>41.11625639775774</v>
      </c>
      <c r="C35" s="41">
        <v>3.9668606154489714</v>
      </c>
      <c r="D35" s="11" t="s">
        <v>13</v>
      </c>
      <c r="E35" s="18">
        <v>0.8869238317195818</v>
      </c>
      <c r="F35" s="39">
        <v>2005.63</v>
      </c>
      <c r="G35" s="15">
        <v>0.8298657197312003</v>
      </c>
      <c r="H35" s="11" t="s">
        <v>13</v>
      </c>
      <c r="I35" s="13">
        <v>0.4172110809105288</v>
      </c>
      <c r="J35" s="9"/>
      <c r="K35" s="16" t="s">
        <v>42</v>
      </c>
      <c r="L35" s="11"/>
      <c r="M35" s="18"/>
      <c r="N35" s="9"/>
      <c r="O35" s="9"/>
      <c r="P35" s="9"/>
      <c r="Q35" s="9"/>
      <c r="R35" s="25"/>
      <c r="S35" s="25"/>
      <c r="T35" s="25"/>
      <c r="U35" s="25"/>
      <c r="V35" s="3"/>
      <c r="W35" s="35"/>
      <c r="X35" s="35"/>
      <c r="Y35" s="35"/>
      <c r="Z35" s="37"/>
      <c r="AA35" s="37"/>
    </row>
    <row r="36" spans="1:27" ht="15">
      <c r="A36" s="7" t="s">
        <v>39</v>
      </c>
      <c r="B36" s="11">
        <v>41.47716936510824</v>
      </c>
      <c r="C36" s="41">
        <v>5.731991692912236</v>
      </c>
      <c r="D36" s="11" t="s">
        <v>13</v>
      </c>
      <c r="E36" s="18">
        <v>0.878207245743683</v>
      </c>
      <c r="F36" s="19"/>
      <c r="G36" s="15">
        <v>6.093789878514016</v>
      </c>
      <c r="H36" s="11" t="s">
        <v>13</v>
      </c>
      <c r="I36" s="13">
        <v>0.5071443365030582</v>
      </c>
      <c r="J36" s="9"/>
      <c r="K36" s="16"/>
      <c r="L36" s="11"/>
      <c r="M36" s="18"/>
      <c r="N36" s="9"/>
      <c r="O36" s="9"/>
      <c r="P36" s="9"/>
      <c r="Q36" s="9"/>
      <c r="R36" s="25"/>
      <c r="S36" s="26"/>
      <c r="T36" s="25"/>
      <c r="U36" s="27"/>
      <c r="V36" s="3"/>
      <c r="W36" s="35"/>
      <c r="X36" s="35"/>
      <c r="Y36" s="35"/>
      <c r="Z36" s="37"/>
      <c r="AA36" s="37"/>
    </row>
    <row r="37" spans="1:27" ht="15">
      <c r="A37" s="7" t="s">
        <v>40</v>
      </c>
      <c r="B37" s="11">
        <v>38.5723587823539</v>
      </c>
      <c r="C37" s="41">
        <v>7.560261422608196</v>
      </c>
      <c r="D37" s="11" t="s">
        <v>13</v>
      </c>
      <c r="E37" s="18">
        <v>0.9500624839522777</v>
      </c>
      <c r="F37" s="19"/>
      <c r="G37" s="15">
        <v>19.166839903072457</v>
      </c>
      <c r="H37" s="11" t="s">
        <v>13</v>
      </c>
      <c r="I37" s="13">
        <v>0.7539767571942176</v>
      </c>
      <c r="J37" s="9"/>
      <c r="K37" s="16"/>
      <c r="L37" s="11"/>
      <c r="M37" s="18"/>
      <c r="N37" s="9"/>
      <c r="O37" s="9"/>
      <c r="P37" s="9"/>
      <c r="Q37" s="9"/>
      <c r="R37" s="25"/>
      <c r="S37" s="26"/>
      <c r="T37" s="25"/>
      <c r="U37" s="27"/>
      <c r="V37" s="3"/>
      <c r="W37" s="35"/>
      <c r="X37" s="35"/>
      <c r="Y37" s="35"/>
      <c r="Z37" s="37"/>
      <c r="AA37" s="37"/>
    </row>
    <row r="38" spans="1:27" ht="15">
      <c r="A38" s="7" t="s">
        <v>0</v>
      </c>
      <c r="B38" s="11">
        <v>36.483739837398375</v>
      </c>
      <c r="C38" s="41">
        <v>9.514558737106913</v>
      </c>
      <c r="D38" s="11" t="s">
        <v>13</v>
      </c>
      <c r="E38" s="18">
        <v>1.004234830546439</v>
      </c>
      <c r="F38" s="19"/>
      <c r="G38" s="15">
        <v>19.14501966748652</v>
      </c>
      <c r="H38" s="11" t="s">
        <v>13</v>
      </c>
      <c r="I38" s="13">
        <v>0.7995668801425668</v>
      </c>
      <c r="J38" s="9"/>
      <c r="K38" s="16"/>
      <c r="L38" s="11"/>
      <c r="M38" s="18"/>
      <c r="N38" s="9"/>
      <c r="O38" s="9"/>
      <c r="P38" s="9"/>
      <c r="Q38" s="9"/>
      <c r="R38" s="25"/>
      <c r="S38" s="26"/>
      <c r="T38" s="25"/>
      <c r="U38" s="27"/>
      <c r="V38" s="3"/>
      <c r="W38" s="35"/>
      <c r="X38" s="35"/>
      <c r="Y38" s="35"/>
      <c r="Z38" s="37"/>
      <c r="AA38" s="37"/>
    </row>
    <row r="39" spans="1:27" ht="15">
      <c r="A39" s="7" t="s">
        <v>1</v>
      </c>
      <c r="B39" s="11">
        <v>29.95032479938861</v>
      </c>
      <c r="C39" s="41">
        <v>11.707645114073756</v>
      </c>
      <c r="D39" s="11" t="s">
        <v>13</v>
      </c>
      <c r="E39" s="18">
        <v>1.1888515464204037</v>
      </c>
      <c r="F39" s="19"/>
      <c r="G39" s="15">
        <v>14.961234942861514</v>
      </c>
      <c r="H39" s="11" t="s">
        <v>13</v>
      </c>
      <c r="I39" s="13">
        <v>0.6705282546420462</v>
      </c>
      <c r="J39" s="9"/>
      <c r="K39" s="16"/>
      <c r="L39" s="11"/>
      <c r="M39" s="18"/>
      <c r="N39" s="9"/>
      <c r="O39" s="9"/>
      <c r="P39" s="9"/>
      <c r="Q39" s="9"/>
      <c r="R39" s="25"/>
      <c r="S39" s="26"/>
      <c r="T39" s="25"/>
      <c r="U39" s="27"/>
      <c r="V39" s="3"/>
      <c r="W39" s="35"/>
      <c r="X39" s="35"/>
      <c r="Y39" s="35"/>
      <c r="Z39" s="37"/>
      <c r="AA39" s="37"/>
    </row>
    <row r="40" spans="1:27" ht="15">
      <c r="A40" s="7" t="s">
        <v>2</v>
      </c>
      <c r="B40" s="11">
        <v>29.101194217473292</v>
      </c>
      <c r="C40" s="41">
        <v>14.111196679176873</v>
      </c>
      <c r="D40" s="11" t="s">
        <v>13</v>
      </c>
      <c r="E40" s="18">
        <v>1.214700018682713</v>
      </c>
      <c r="F40" s="19"/>
      <c r="G40" s="15">
        <v>14.252517205674172</v>
      </c>
      <c r="H40" s="11" t="s">
        <v>13</v>
      </c>
      <c r="I40" s="13">
        <v>0.5370797095268971</v>
      </c>
      <c r="J40" s="9"/>
      <c r="K40" s="16"/>
      <c r="L40" s="11"/>
      <c r="M40" s="18"/>
      <c r="N40" s="9"/>
      <c r="O40" s="9"/>
      <c r="P40" s="9"/>
      <c r="Q40" s="9"/>
      <c r="R40" s="25"/>
      <c r="S40" s="26"/>
      <c r="T40" s="25"/>
      <c r="U40" s="27"/>
      <c r="V40" s="3"/>
      <c r="W40" s="35"/>
      <c r="X40" s="35"/>
      <c r="Y40" s="35"/>
      <c r="Z40" s="37"/>
      <c r="AA40" s="37"/>
    </row>
    <row r="41" spans="1:27" ht="15">
      <c r="A41" s="7" t="s">
        <v>3</v>
      </c>
      <c r="B41" s="11">
        <v>29.692186266771902</v>
      </c>
      <c r="C41" s="41">
        <v>16.522557950099976</v>
      </c>
      <c r="D41" s="11" t="s">
        <v>13</v>
      </c>
      <c r="E41" s="18">
        <v>1.1966612522403923</v>
      </c>
      <c r="F41" s="19"/>
      <c r="G41" s="15">
        <v>16.53366468784116</v>
      </c>
      <c r="H41" s="11" t="s">
        <v>13</v>
      </c>
      <c r="I41" s="13">
        <v>0.6324270022849705</v>
      </c>
      <c r="J41" s="9"/>
      <c r="K41" s="16"/>
      <c r="L41" s="11"/>
      <c r="M41" s="18"/>
      <c r="N41" s="9"/>
      <c r="O41" s="9"/>
      <c r="P41" s="9"/>
      <c r="Q41" s="9"/>
      <c r="R41" s="25"/>
      <c r="S41" s="26"/>
      <c r="T41" s="25"/>
      <c r="U41" s="27"/>
      <c r="V41" s="3"/>
      <c r="W41" s="35"/>
      <c r="X41" s="35"/>
      <c r="Y41" s="35"/>
      <c r="Z41" s="37"/>
      <c r="AA41" s="37"/>
    </row>
    <row r="42" spans="1:27" ht="15">
      <c r="A42" s="7" t="s">
        <v>4</v>
      </c>
      <c r="B42" s="11">
        <v>30.339917317409288</v>
      </c>
      <c r="C42" s="41">
        <v>18.896362941086874</v>
      </c>
      <c r="D42" s="11" t="s">
        <v>13</v>
      </c>
      <c r="E42" s="18">
        <v>1.177143738746504</v>
      </c>
      <c r="F42" s="39"/>
      <c r="G42" s="15">
        <v>13.009426916011027</v>
      </c>
      <c r="H42" s="11" t="s">
        <v>13</v>
      </c>
      <c r="I42" s="13">
        <v>0.5618698357734084</v>
      </c>
      <c r="J42" s="9"/>
      <c r="K42" s="16"/>
      <c r="L42" s="11"/>
      <c r="M42" s="18"/>
      <c r="N42" s="9"/>
      <c r="O42" s="9"/>
      <c r="P42" s="9"/>
      <c r="Q42" s="9"/>
      <c r="R42" s="25"/>
      <c r="S42" s="26"/>
      <c r="T42" s="25"/>
      <c r="U42" s="27"/>
      <c r="V42" s="3"/>
      <c r="W42" s="35"/>
      <c r="X42" s="35"/>
      <c r="Y42" s="35"/>
      <c r="Z42" s="37"/>
      <c r="AA42" s="37"/>
    </row>
    <row r="43" spans="1:27" ht="15">
      <c r="A43" s="7" t="s">
        <v>5</v>
      </c>
      <c r="B43" s="11">
        <v>30.090148623406154</v>
      </c>
      <c r="C43" s="41">
        <v>21.25814544812046</v>
      </c>
      <c r="D43" s="11" t="s">
        <v>13</v>
      </c>
      <c r="E43" s="18">
        <v>1.184638768287079</v>
      </c>
      <c r="F43" s="19"/>
      <c r="G43" s="15">
        <v>11.90290054168198</v>
      </c>
      <c r="H43" s="11" t="s">
        <v>13</v>
      </c>
      <c r="I43" s="13">
        <v>0.4807194687519216</v>
      </c>
      <c r="J43" s="9"/>
      <c r="K43" s="16"/>
      <c r="L43" s="11"/>
      <c r="M43" s="18"/>
      <c r="N43" s="9"/>
      <c r="O43" s="9"/>
      <c r="P43" s="9"/>
      <c r="Q43" s="9"/>
      <c r="R43" s="25"/>
      <c r="S43" s="26"/>
      <c r="T43" s="25"/>
      <c r="U43" s="27"/>
      <c r="V43" s="3"/>
      <c r="W43" s="35"/>
      <c r="X43" s="35"/>
      <c r="Y43" s="35"/>
      <c r="Z43" s="37"/>
      <c r="AA43" s="37"/>
    </row>
    <row r="44" spans="1:27" ht="15">
      <c r="A44" s="7" t="s">
        <v>6</v>
      </c>
      <c r="B44" s="11">
        <v>28.41783216783217</v>
      </c>
      <c r="C44" s="41">
        <v>23.678622656840027</v>
      </c>
      <c r="D44" s="11" t="s">
        <v>13</v>
      </c>
      <c r="E44" s="18">
        <v>1.2358384404324896</v>
      </c>
      <c r="F44" s="19"/>
      <c r="G44" s="15">
        <v>11.068379954585614</v>
      </c>
      <c r="H44" s="11" t="s">
        <v>13</v>
      </c>
      <c r="I44" s="13">
        <v>0.5205344129402512</v>
      </c>
      <c r="J44" s="9"/>
      <c r="K44" s="16"/>
      <c r="L44" s="11"/>
      <c r="M44" s="18"/>
      <c r="N44" s="9"/>
      <c r="O44" s="26"/>
      <c r="P44" s="9"/>
      <c r="Q44" s="9"/>
      <c r="R44" s="25"/>
      <c r="S44" s="26"/>
      <c r="T44" s="25"/>
      <c r="U44" s="27"/>
      <c r="V44" s="1"/>
      <c r="W44" s="36"/>
      <c r="X44" s="1"/>
      <c r="Y44" s="36"/>
      <c r="Z44" s="1"/>
      <c r="AA44" s="36"/>
    </row>
    <row r="45" spans="1:21" ht="15">
      <c r="A45" s="7" t="s">
        <v>7</v>
      </c>
      <c r="B45" s="11">
        <v>28.797953964194374</v>
      </c>
      <c r="C45" s="41">
        <v>26.138503794925924</v>
      </c>
      <c r="D45" s="11" t="s">
        <v>13</v>
      </c>
      <c r="E45" s="18">
        <v>1.2240426976534113</v>
      </c>
      <c r="F45" s="19"/>
      <c r="G45" s="15">
        <v>9.564145313990933</v>
      </c>
      <c r="H45" s="11" t="s">
        <v>13</v>
      </c>
      <c r="I45" s="13">
        <v>0.41574681140260683</v>
      </c>
      <c r="J45" s="9"/>
      <c r="K45" s="16"/>
      <c r="L45" s="11"/>
      <c r="M45" s="18"/>
      <c r="N45" s="9"/>
      <c r="O45" s="9"/>
      <c r="P45" s="9"/>
      <c r="Q45" s="9"/>
      <c r="R45" s="25"/>
      <c r="S45" s="26"/>
      <c r="T45" s="25"/>
      <c r="U45" s="27"/>
    </row>
    <row r="46" spans="1:27" ht="15">
      <c r="A46" s="7" t="s">
        <v>8</v>
      </c>
      <c r="B46" s="11">
        <v>29.044212703611137</v>
      </c>
      <c r="C46" s="41">
        <v>28.578997554511897</v>
      </c>
      <c r="D46" s="11" t="s">
        <v>13</v>
      </c>
      <c r="E46" s="18">
        <v>1.2164510619325632</v>
      </c>
      <c r="F46" s="19"/>
      <c r="G46" s="15">
        <v>8.547815692583164</v>
      </c>
      <c r="H46" s="11" t="s">
        <v>13</v>
      </c>
      <c r="I46" s="13">
        <v>0.4682168518370011</v>
      </c>
      <c r="J46" s="9"/>
      <c r="K46" s="16"/>
      <c r="L46" s="11"/>
      <c r="M46" s="18"/>
      <c r="N46" s="9"/>
      <c r="O46" s="9"/>
      <c r="P46" s="9"/>
      <c r="Q46" s="9"/>
      <c r="R46" s="25"/>
      <c r="S46" s="26"/>
      <c r="T46" s="25"/>
      <c r="U46" s="27"/>
      <c r="V46" s="3"/>
      <c r="W46" s="35"/>
      <c r="X46" s="35"/>
      <c r="Y46" s="35"/>
      <c r="Z46" s="37"/>
      <c r="AA46" s="37"/>
    </row>
    <row r="47" spans="1:27" ht="15">
      <c r="A47" s="7" t="s">
        <v>9</v>
      </c>
      <c r="B47" s="11">
        <v>30.344651083432854</v>
      </c>
      <c r="C47" s="41">
        <v>30.972450678485732</v>
      </c>
      <c r="D47" s="11" t="s">
        <v>13</v>
      </c>
      <c r="E47" s="18">
        <v>1.1770020620412702</v>
      </c>
      <c r="F47" s="19"/>
      <c r="G47" s="15">
        <v>8.536373735005881</v>
      </c>
      <c r="H47" s="11" t="s">
        <v>13</v>
      </c>
      <c r="I47" s="13">
        <v>0.5051456979624981</v>
      </c>
      <c r="J47" s="9"/>
      <c r="K47" s="16"/>
      <c r="L47" s="11"/>
      <c r="M47" s="18"/>
      <c r="N47" s="9"/>
      <c r="O47" s="9"/>
      <c r="P47" s="9"/>
      <c r="Q47" s="9"/>
      <c r="R47" s="25"/>
      <c r="S47" s="26"/>
      <c r="T47" s="25"/>
      <c r="U47" s="27"/>
      <c r="V47" s="3"/>
      <c r="W47" s="35"/>
      <c r="X47" s="35"/>
      <c r="Y47" s="35"/>
      <c r="Z47" s="37"/>
      <c r="AA47" s="37"/>
    </row>
    <row r="48" spans="1:27" ht="15">
      <c r="A48" s="7" t="s">
        <v>10</v>
      </c>
      <c r="B48" s="11">
        <v>31.149611983396497</v>
      </c>
      <c r="C48" s="41">
        <v>33.30256307460509</v>
      </c>
      <c r="D48" s="11" t="s">
        <v>13</v>
      </c>
      <c r="E48" s="18">
        <v>1.1531103340780848</v>
      </c>
      <c r="F48" s="19"/>
      <c r="G48" s="15">
        <v>6.796653370280754</v>
      </c>
      <c r="H48" s="11" t="s">
        <v>13</v>
      </c>
      <c r="I48" s="13">
        <v>0.4423282148583253</v>
      </c>
      <c r="J48" s="9"/>
      <c r="K48" s="16"/>
      <c r="L48" s="11"/>
      <c r="M48" s="18"/>
      <c r="N48" s="9"/>
      <c r="O48" s="9"/>
      <c r="P48" s="9"/>
      <c r="Q48" s="9"/>
      <c r="R48" s="25"/>
      <c r="S48" s="38"/>
      <c r="T48" s="25"/>
      <c r="U48" s="25"/>
      <c r="V48" s="3"/>
      <c r="W48" s="35"/>
      <c r="X48" s="35"/>
      <c r="Y48" s="35"/>
      <c r="Z48" s="37"/>
      <c r="AA48" s="37"/>
    </row>
    <row r="49" spans="1:27" ht="15">
      <c r="A49" s="7" t="s">
        <v>11</v>
      </c>
      <c r="B49" s="11">
        <v>32.510251381707974</v>
      </c>
      <c r="C49" s="20">
        <v>35.569283116647554</v>
      </c>
      <c r="D49" s="11" t="s">
        <v>13</v>
      </c>
      <c r="E49" s="13">
        <v>1.1136097079643812</v>
      </c>
      <c r="F49" s="19"/>
      <c r="G49" s="15">
        <v>4.482094965864898</v>
      </c>
      <c r="H49" s="11" t="s">
        <v>13</v>
      </c>
      <c r="I49" s="13">
        <v>0.36330459716440344</v>
      </c>
      <c r="J49" s="9"/>
      <c r="K49" s="16"/>
      <c r="L49" s="11"/>
      <c r="M49" s="18"/>
      <c r="N49" s="9"/>
      <c r="O49" s="9"/>
      <c r="P49" s="9"/>
      <c r="Q49" s="9"/>
      <c r="R49" s="25"/>
      <c r="S49" s="25"/>
      <c r="T49" s="25"/>
      <c r="U49" s="25"/>
      <c r="V49" s="3"/>
      <c r="W49" s="35"/>
      <c r="X49" s="35"/>
      <c r="Y49" s="35"/>
      <c r="Z49" s="37"/>
      <c r="AA49" s="37"/>
    </row>
    <row r="50" spans="1:27" ht="15">
      <c r="A50" s="7" t="s">
        <v>12</v>
      </c>
      <c r="B50" s="11">
        <v>33.08861191736384</v>
      </c>
      <c r="C50" s="20">
        <v>37.780039343168305</v>
      </c>
      <c r="D50" s="11" t="s">
        <v>13</v>
      </c>
      <c r="E50" s="13">
        <v>1.0971465185563694</v>
      </c>
      <c r="F50" s="19"/>
      <c r="G50" s="15">
        <v>2.9238780522493375</v>
      </c>
      <c r="H50" s="11" t="s">
        <v>13</v>
      </c>
      <c r="I50" s="13">
        <v>0.30847446237781495</v>
      </c>
      <c r="J50" s="9"/>
      <c r="K50" s="16"/>
      <c r="L50" s="11"/>
      <c r="M50" s="18"/>
      <c r="N50" s="9"/>
      <c r="O50" s="9"/>
      <c r="P50" s="9"/>
      <c r="Q50" s="9"/>
      <c r="R50" s="25"/>
      <c r="S50" s="25"/>
      <c r="T50" s="25"/>
      <c r="U50" s="25"/>
      <c r="V50" s="3"/>
      <c r="W50" s="35"/>
      <c r="X50" s="35"/>
      <c r="Y50" s="35"/>
      <c r="Z50" s="37"/>
      <c r="AA50" s="37"/>
    </row>
    <row r="51" spans="1:27" ht="15">
      <c r="A51" s="7"/>
      <c r="B51" s="11"/>
      <c r="C51" s="20"/>
      <c r="D51" s="11"/>
      <c r="E51" s="11"/>
      <c r="F51" s="19"/>
      <c r="G51" s="20"/>
      <c r="H51" s="12"/>
      <c r="I51" s="13"/>
      <c r="J51" s="9"/>
      <c r="K51" s="12"/>
      <c r="L51" s="12"/>
      <c r="M51" s="12"/>
      <c r="N51" s="9"/>
      <c r="O51" s="9"/>
      <c r="P51" s="9"/>
      <c r="Q51" s="9"/>
      <c r="R51" s="12"/>
      <c r="S51" s="12"/>
      <c r="T51" s="12"/>
      <c r="U51" s="12"/>
      <c r="V51" s="3"/>
      <c r="W51" s="35"/>
      <c r="X51" s="35"/>
      <c r="Y51" s="35"/>
      <c r="Z51" s="37"/>
      <c r="AA51" s="37"/>
    </row>
    <row r="52" spans="1:27" ht="15">
      <c r="A52" s="33" t="s">
        <v>73</v>
      </c>
      <c r="C52" s="42"/>
      <c r="N52" s="9"/>
      <c r="O52" s="9"/>
      <c r="P52" s="9"/>
      <c r="Q52" s="9"/>
      <c r="R52" s="12"/>
      <c r="S52" s="12"/>
      <c r="T52" s="12"/>
      <c r="U52" s="12"/>
      <c r="V52" s="3"/>
      <c r="W52" s="35"/>
      <c r="X52" s="35"/>
      <c r="Y52" s="35"/>
      <c r="Z52" s="37"/>
      <c r="AA52" s="37"/>
    </row>
    <row r="53" spans="1:27" ht="15">
      <c r="A53" s="7" t="s">
        <v>36</v>
      </c>
      <c r="B53" s="11">
        <v>46.77667966270741</v>
      </c>
      <c r="C53" s="41">
        <v>0.7566160843389592</v>
      </c>
      <c r="D53" s="11" t="s">
        <v>13</v>
      </c>
      <c r="E53" s="18">
        <v>0.7566160843389592</v>
      </c>
      <c r="F53" s="19"/>
      <c r="G53" s="15">
        <v>12.663446868792567</v>
      </c>
      <c r="H53" s="11" t="s">
        <v>13</v>
      </c>
      <c r="I53" s="13">
        <v>0.780904762838111</v>
      </c>
      <c r="J53" s="9"/>
      <c r="K53" s="16"/>
      <c r="L53" s="11"/>
      <c r="M53" s="18"/>
      <c r="N53" s="9"/>
      <c r="O53" s="9"/>
      <c r="P53" s="9"/>
      <c r="Q53" s="9"/>
      <c r="R53" s="12"/>
      <c r="S53" s="12"/>
      <c r="T53" s="12"/>
      <c r="U53" s="12"/>
      <c r="V53" s="3"/>
      <c r="W53" s="36"/>
      <c r="X53" s="1"/>
      <c r="Y53" s="36"/>
      <c r="Z53" s="37"/>
      <c r="AA53" s="37"/>
    </row>
    <row r="54" spans="1:27" ht="15">
      <c r="A54" s="7" t="s">
        <v>37</v>
      </c>
      <c r="B54" s="11">
        <v>43.110647181628394</v>
      </c>
      <c r="C54" s="41">
        <v>2.352706797868244</v>
      </c>
      <c r="D54" s="11" t="s">
        <v>13</v>
      </c>
      <c r="E54" s="18">
        <v>0.8394746291903256</v>
      </c>
      <c r="F54" s="19"/>
      <c r="G54" s="15">
        <v>13.088252769443153</v>
      </c>
      <c r="H54" s="11" t="s">
        <v>13</v>
      </c>
      <c r="I54" s="13">
        <v>0.5920976749198426</v>
      </c>
      <c r="J54" s="9"/>
      <c r="K54" s="16"/>
      <c r="L54" s="11"/>
      <c r="M54" s="18"/>
      <c r="N54" s="9"/>
      <c r="O54" s="9"/>
      <c r="P54" s="9"/>
      <c r="Q54" s="9"/>
      <c r="R54" s="12"/>
      <c r="S54" s="12"/>
      <c r="T54" s="12"/>
      <c r="U54" s="12"/>
      <c r="V54" s="3"/>
      <c r="Z54" s="37"/>
      <c r="AA54" s="37"/>
    </row>
    <row r="55" spans="1:27" ht="15">
      <c r="A55" s="7" t="s">
        <v>38</v>
      </c>
      <c r="B55" s="11">
        <v>41.615636272124824</v>
      </c>
      <c r="C55" s="41">
        <v>4.067059947897781</v>
      </c>
      <c r="D55" s="11" t="s">
        <v>13</v>
      </c>
      <c r="E55" s="18">
        <v>0.8748785208392117</v>
      </c>
      <c r="F55" s="19"/>
      <c r="G55" s="15">
        <v>5.025920985198426</v>
      </c>
      <c r="H55" s="11" t="s">
        <v>13</v>
      </c>
      <c r="I55" s="13">
        <v>0.4996470788640501</v>
      </c>
      <c r="J55" s="9"/>
      <c r="K55" s="16"/>
      <c r="L55" s="11"/>
      <c r="M55" s="18"/>
      <c r="N55" s="9"/>
      <c r="O55" s="9"/>
      <c r="P55" s="9"/>
      <c r="Q55" s="9"/>
      <c r="R55" s="12"/>
      <c r="S55" s="12"/>
      <c r="T55" s="12"/>
      <c r="U55" s="12"/>
      <c r="V55" s="3"/>
      <c r="Z55" s="37"/>
      <c r="AA55" s="37"/>
    </row>
    <row r="56" spans="1:27" ht="15">
      <c r="A56" s="7" t="s">
        <v>39</v>
      </c>
      <c r="B56" s="11">
        <v>38.44973758578926</v>
      </c>
      <c r="C56" s="41">
        <v>5.8951217488069245</v>
      </c>
      <c r="D56" s="11" t="s">
        <v>13</v>
      </c>
      <c r="E56" s="18">
        <v>0.9531832800699315</v>
      </c>
      <c r="F56" s="19"/>
      <c r="G56" s="15">
        <v>12.817453017654456</v>
      </c>
      <c r="H56" s="11" t="s">
        <v>13</v>
      </c>
      <c r="I56" s="13">
        <v>0.6780909298377139</v>
      </c>
      <c r="J56" s="9"/>
      <c r="K56" s="16"/>
      <c r="L56" s="11"/>
      <c r="M56" s="18"/>
      <c r="N56" s="9"/>
      <c r="O56" s="9"/>
      <c r="P56" s="9"/>
      <c r="Q56" s="9"/>
      <c r="R56" s="12"/>
      <c r="S56" s="12"/>
      <c r="T56" s="12"/>
      <c r="U56" s="12"/>
      <c r="V56" s="3"/>
      <c r="Z56" s="37"/>
      <c r="AA56" s="37"/>
    </row>
    <row r="57" spans="1:27" ht="15">
      <c r="A57" s="7" t="s">
        <v>40</v>
      </c>
      <c r="B57" s="11">
        <v>36.754651665945474</v>
      </c>
      <c r="C57" s="41">
        <v>7.845389453709833</v>
      </c>
      <c r="D57" s="11" t="s">
        <v>13</v>
      </c>
      <c r="E57" s="18">
        <v>0.9970844248329773</v>
      </c>
      <c r="F57" s="19"/>
      <c r="G57" s="15">
        <v>16.24182717098094</v>
      </c>
      <c r="H57" s="11" t="s">
        <v>13</v>
      </c>
      <c r="I57" s="13">
        <v>0.7786810761565677</v>
      </c>
      <c r="J57" s="9"/>
      <c r="K57" s="16"/>
      <c r="L57" s="11"/>
      <c r="M57" s="18"/>
      <c r="N57" s="9"/>
      <c r="O57" s="9"/>
      <c r="P57" s="9"/>
      <c r="Q57" s="9"/>
      <c r="R57" s="12"/>
      <c r="S57" s="12"/>
      <c r="T57" s="12"/>
      <c r="U57" s="12"/>
      <c r="V57" s="3"/>
      <c r="W57" s="35"/>
      <c r="X57" s="35"/>
      <c r="Y57" s="35"/>
      <c r="Z57" s="37"/>
      <c r="AA57" s="37"/>
    </row>
    <row r="58" spans="1:27" ht="15">
      <c r="A58" s="7" t="s">
        <v>0</v>
      </c>
      <c r="B58" s="11">
        <v>37.729039422543025</v>
      </c>
      <c r="C58" s="41">
        <v>9.81414795015693</v>
      </c>
      <c r="D58" s="11" t="s">
        <v>13</v>
      </c>
      <c r="E58" s="18">
        <v>0.97167407161412</v>
      </c>
      <c r="F58" s="19"/>
      <c r="G58" s="15">
        <v>9.038555757762293</v>
      </c>
      <c r="H58" s="11" t="s">
        <v>13</v>
      </c>
      <c r="I58" s="13">
        <v>0.7501939980531899</v>
      </c>
      <c r="J58" s="9"/>
      <c r="K58" s="16"/>
      <c r="L58" s="11"/>
      <c r="M58" s="18"/>
      <c r="N58" s="9"/>
      <c r="O58" s="9"/>
      <c r="P58" s="9"/>
      <c r="Q58" s="9"/>
      <c r="R58" s="12"/>
      <c r="S58" s="12"/>
      <c r="T58" s="12"/>
      <c r="U58" s="12"/>
      <c r="V58" s="3"/>
      <c r="W58" s="35"/>
      <c r="X58" s="35"/>
      <c r="Y58" s="35"/>
      <c r="Z58" s="37"/>
      <c r="AA58" s="37"/>
    </row>
    <row r="59" spans="1:27" ht="15">
      <c r="A59" s="7" t="s">
        <v>1</v>
      </c>
      <c r="B59" s="11">
        <v>30.336599914784827</v>
      </c>
      <c r="C59" s="41">
        <v>11.963065055197106</v>
      </c>
      <c r="D59" s="11" t="s">
        <v>13</v>
      </c>
      <c r="E59" s="18">
        <v>1.1772430334260569</v>
      </c>
      <c r="F59" s="19"/>
      <c r="G59" s="15">
        <v>13.044445418667095</v>
      </c>
      <c r="H59" s="11" t="s">
        <v>13</v>
      </c>
      <c r="I59" s="13">
        <v>0.7500121841950929</v>
      </c>
      <c r="J59" s="9"/>
      <c r="K59" s="16"/>
      <c r="L59" s="11"/>
      <c r="M59" s="18"/>
      <c r="N59" s="9"/>
      <c r="O59" s="9"/>
      <c r="P59" s="9"/>
      <c r="Q59" s="9"/>
      <c r="R59" s="12"/>
      <c r="S59" s="12"/>
      <c r="T59" s="12"/>
      <c r="U59" s="12"/>
      <c r="V59" s="3"/>
      <c r="W59" s="35"/>
      <c r="X59" s="35"/>
      <c r="Y59" s="35"/>
      <c r="Z59" s="37"/>
      <c r="AA59" s="37"/>
    </row>
    <row r="60" spans="1:27" ht="15">
      <c r="A60" s="7" t="s">
        <v>2</v>
      </c>
      <c r="B60" s="11">
        <v>27.361853832442062</v>
      </c>
      <c r="C60" s="41">
        <v>14.409416864309577</v>
      </c>
      <c r="D60" s="11" t="s">
        <v>13</v>
      </c>
      <c r="E60" s="18">
        <v>1.2691087756864134</v>
      </c>
      <c r="F60" s="19"/>
      <c r="G60" s="15">
        <v>10.98551387739531</v>
      </c>
      <c r="H60" s="11" t="s">
        <v>13</v>
      </c>
      <c r="I60" s="13">
        <v>0.592818463191492</v>
      </c>
      <c r="J60" s="9"/>
      <c r="K60" s="16"/>
      <c r="L60" s="11"/>
      <c r="M60" s="18"/>
      <c r="N60" s="9"/>
      <c r="O60" s="9"/>
      <c r="P60" s="9"/>
      <c r="Q60" s="9"/>
      <c r="R60" s="12"/>
      <c r="S60" s="12"/>
      <c r="T60" s="12"/>
      <c r="U60" s="12"/>
      <c r="V60" s="3"/>
      <c r="W60" s="35"/>
      <c r="X60" s="35"/>
      <c r="Y60" s="35"/>
      <c r="Z60" s="37"/>
      <c r="AA60" s="37"/>
    </row>
    <row r="61" spans="1:27" ht="15">
      <c r="A61" s="7" t="s">
        <v>3</v>
      </c>
      <c r="B61" s="11">
        <v>29.221745600980487</v>
      </c>
      <c r="C61" s="41">
        <v>16.889527987941307</v>
      </c>
      <c r="D61" s="11" t="s">
        <v>13</v>
      </c>
      <c r="E61" s="18">
        <v>1.2110023479453171</v>
      </c>
      <c r="F61" s="39"/>
      <c r="G61" s="15">
        <v>12.560392010463966</v>
      </c>
      <c r="H61" s="11" t="s">
        <v>13</v>
      </c>
      <c r="I61" s="13">
        <v>0.7136200744954388</v>
      </c>
      <c r="J61" s="9"/>
      <c r="K61" s="16"/>
      <c r="L61" s="11"/>
      <c r="M61" s="18"/>
      <c r="N61" s="9"/>
      <c r="O61" s="9"/>
      <c r="P61" s="9"/>
      <c r="Q61" s="9"/>
      <c r="R61" s="25"/>
      <c r="S61" s="16"/>
      <c r="T61" s="16"/>
      <c r="U61" s="18"/>
      <c r="V61" s="3"/>
      <c r="W61" s="35"/>
      <c r="X61" s="35"/>
      <c r="Y61" s="35"/>
      <c r="Z61" s="37"/>
      <c r="AA61" s="37"/>
    </row>
    <row r="62" spans="1:27" ht="15">
      <c r="A62" s="7" t="s">
        <v>4</v>
      </c>
      <c r="B62" s="11">
        <v>28.906318850797565</v>
      </c>
      <c r="C62" s="41">
        <v>19.321227541305905</v>
      </c>
      <c r="D62" s="11" t="s">
        <v>13</v>
      </c>
      <c r="E62" s="18">
        <v>1.2206972054192826</v>
      </c>
      <c r="F62" s="19"/>
      <c r="G62" s="15">
        <v>11.458607747185745</v>
      </c>
      <c r="H62" s="11" t="s">
        <v>13</v>
      </c>
      <c r="I62" s="13">
        <v>0.6833508475550133</v>
      </c>
      <c r="J62" s="9"/>
      <c r="K62" s="16"/>
      <c r="L62" s="11"/>
      <c r="M62" s="18"/>
      <c r="N62" s="9"/>
      <c r="O62" s="9"/>
      <c r="P62" s="9"/>
      <c r="Q62" s="9"/>
      <c r="R62" s="25"/>
      <c r="S62" s="16"/>
      <c r="T62" s="16"/>
      <c r="U62" s="18"/>
      <c r="V62" s="3"/>
      <c r="W62" s="35"/>
      <c r="X62" s="35"/>
      <c r="Y62" s="35"/>
      <c r="Z62" s="37"/>
      <c r="AA62" s="37"/>
    </row>
    <row r="63" spans="1:27" ht="15">
      <c r="A63" s="7" t="s">
        <v>5</v>
      </c>
      <c r="B63" s="11">
        <v>29.527230203808884</v>
      </c>
      <c r="C63" s="41">
        <v>21.74359857406243</v>
      </c>
      <c r="D63" s="11" t="s">
        <v>13</v>
      </c>
      <c r="E63" s="18">
        <v>1.2016738273372432</v>
      </c>
      <c r="F63" s="19"/>
      <c r="G63" s="15">
        <v>12.884765585213973</v>
      </c>
      <c r="H63" s="11" t="s">
        <v>13</v>
      </c>
      <c r="I63" s="13">
        <v>0.6006007683541847</v>
      </c>
      <c r="J63" s="9"/>
      <c r="K63" s="16"/>
      <c r="L63" s="11"/>
      <c r="M63" s="18"/>
      <c r="N63" s="9"/>
      <c r="O63" s="9"/>
      <c r="P63" s="9"/>
      <c r="Q63" s="9"/>
      <c r="R63" s="25"/>
      <c r="S63" s="16"/>
      <c r="T63" s="16"/>
      <c r="U63" s="18"/>
      <c r="V63" s="3"/>
      <c r="W63" s="35"/>
      <c r="X63" s="35"/>
      <c r="Y63" s="35"/>
      <c r="Z63" s="37"/>
      <c r="AA63" s="37"/>
    </row>
    <row r="64" spans="1:27" ht="15">
      <c r="A64" s="7" t="s">
        <v>6</v>
      </c>
      <c r="B64" s="11">
        <v>27.610287855561232</v>
      </c>
      <c r="C64" s="41">
        <v>24.206486636208496</v>
      </c>
      <c r="D64" s="11" t="s">
        <v>13</v>
      </c>
      <c r="E64" s="18">
        <v>1.2612142348088249</v>
      </c>
      <c r="F64" s="19"/>
      <c r="G64" s="15">
        <v>9.937436498387079</v>
      </c>
      <c r="H64" s="11" t="s">
        <v>13</v>
      </c>
      <c r="I64" s="13">
        <v>0.5886490248062726</v>
      </c>
      <c r="J64" s="9"/>
      <c r="K64" s="16"/>
      <c r="L64" s="11"/>
      <c r="M64" s="18"/>
      <c r="N64" s="9"/>
      <c r="O64" s="9"/>
      <c r="P64" s="9"/>
      <c r="Q64" s="9"/>
      <c r="R64" s="25"/>
      <c r="S64" s="16"/>
      <c r="T64" s="16"/>
      <c r="U64" s="18"/>
      <c r="V64" s="3"/>
      <c r="W64" s="35"/>
      <c r="X64" s="35"/>
      <c r="Y64" s="35"/>
      <c r="Z64" s="37"/>
      <c r="AA64" s="37"/>
    </row>
    <row r="65" spans="1:27" ht="15">
      <c r="A65" s="7" t="s">
        <v>7</v>
      </c>
      <c r="B65" s="11">
        <v>28.222059183174373</v>
      </c>
      <c r="C65" s="41">
        <v>26.70965140220772</v>
      </c>
      <c r="D65" s="11" t="s">
        <v>13</v>
      </c>
      <c r="E65" s="18">
        <v>1.241950531190399</v>
      </c>
      <c r="F65" s="19"/>
      <c r="G65" s="15">
        <v>10.542779716431667</v>
      </c>
      <c r="H65" s="11" t="s">
        <v>13</v>
      </c>
      <c r="I65" s="13">
        <v>0.4941003272738208</v>
      </c>
      <c r="J65" s="9"/>
      <c r="K65" s="16"/>
      <c r="L65" s="11"/>
      <c r="M65" s="18"/>
      <c r="N65" s="9"/>
      <c r="O65" s="9"/>
      <c r="P65" s="9"/>
      <c r="Q65" s="9"/>
      <c r="R65" s="25"/>
      <c r="S65" s="16"/>
      <c r="T65" s="16"/>
      <c r="U65" s="18"/>
      <c r="V65" s="3"/>
      <c r="W65" s="35"/>
      <c r="X65" s="35"/>
      <c r="Y65" s="35"/>
      <c r="Z65" s="37"/>
      <c r="AA65" s="37"/>
    </row>
    <row r="66" spans="1:27" ht="15">
      <c r="A66" s="7" t="s">
        <v>8</v>
      </c>
      <c r="B66" s="11">
        <v>39.290271132376404</v>
      </c>
      <c r="C66" s="41">
        <v>28.883538314201395</v>
      </c>
      <c r="D66" s="11" t="s">
        <v>13</v>
      </c>
      <c r="E66" s="18">
        <v>0.9319363808032802</v>
      </c>
      <c r="F66" s="19"/>
      <c r="G66" s="15">
        <v>10.602625612660978</v>
      </c>
      <c r="H66" s="11" t="s">
        <v>13</v>
      </c>
      <c r="I66" s="13">
        <v>0.605407242704098</v>
      </c>
      <c r="J66" s="9"/>
      <c r="K66" s="16"/>
      <c r="L66" s="11"/>
      <c r="M66" s="18"/>
      <c r="N66" s="9"/>
      <c r="O66" s="9"/>
      <c r="P66" s="9"/>
      <c r="Q66" s="9"/>
      <c r="R66" s="25"/>
      <c r="S66" s="16"/>
      <c r="T66" s="16"/>
      <c r="U66" s="18"/>
      <c r="V66" s="3"/>
      <c r="W66" s="35"/>
      <c r="X66" s="35"/>
      <c r="Y66" s="35"/>
      <c r="Z66" s="37"/>
      <c r="AA66" s="37"/>
    </row>
    <row r="67" spans="1:27" ht="15">
      <c r="A67" s="7" t="s">
        <v>9</v>
      </c>
      <c r="B67" s="11">
        <v>30.22276301010858</v>
      </c>
      <c r="C67" s="41">
        <v>30.996129162590492</v>
      </c>
      <c r="D67" s="11" t="s">
        <v>13</v>
      </c>
      <c r="E67" s="18">
        <v>1.1806544675858184</v>
      </c>
      <c r="F67" s="19"/>
      <c r="G67" s="15">
        <v>9.169974410305882</v>
      </c>
      <c r="H67" s="11" t="s">
        <v>13</v>
      </c>
      <c r="I67" s="13">
        <v>0.655290931786975</v>
      </c>
      <c r="J67" s="9"/>
      <c r="K67" s="16"/>
      <c r="L67" s="11"/>
      <c r="M67" s="18"/>
      <c r="N67" s="9"/>
      <c r="O67" s="9"/>
      <c r="P67" s="9"/>
      <c r="Q67" s="9"/>
      <c r="R67" s="25"/>
      <c r="S67" s="16"/>
      <c r="T67" s="16"/>
      <c r="U67" s="18"/>
      <c r="V67" s="3"/>
      <c r="W67" s="35"/>
      <c r="X67" s="35"/>
      <c r="Y67" s="35"/>
      <c r="Z67" s="37"/>
      <c r="AA67" s="37"/>
    </row>
    <row r="68" spans="1:27" ht="15">
      <c r="A68" s="7" t="s">
        <v>10</v>
      </c>
      <c r="B68" s="11">
        <v>30.77716916726204</v>
      </c>
      <c r="C68" s="20">
        <v>33.34089910511241</v>
      </c>
      <c r="D68" s="11" t="s">
        <v>13</v>
      </c>
      <c r="E68" s="18">
        <v>1.1641154749361033</v>
      </c>
      <c r="F68" s="19"/>
      <c r="G68" s="15">
        <v>11.840537571691872</v>
      </c>
      <c r="H68" s="11" t="s">
        <v>13</v>
      </c>
      <c r="I68" s="13">
        <v>0.6239055534707002</v>
      </c>
      <c r="J68" s="9"/>
      <c r="K68" s="16"/>
      <c r="L68" s="11"/>
      <c r="M68" s="18"/>
      <c r="N68" s="9"/>
      <c r="O68" s="9"/>
      <c r="P68" s="9"/>
      <c r="Q68" s="9"/>
      <c r="R68" s="25"/>
      <c r="S68" s="16"/>
      <c r="T68" s="16"/>
      <c r="U68" s="18"/>
      <c r="V68" s="3"/>
      <c r="W68" s="35"/>
      <c r="X68" s="35"/>
      <c r="Y68" s="35"/>
      <c r="Z68" s="37"/>
      <c r="AA68" s="37"/>
    </row>
    <row r="69" spans="1:27" ht="15">
      <c r="A69" s="7" t="s">
        <v>11</v>
      </c>
      <c r="B69" s="11">
        <v>31.93465461481052</v>
      </c>
      <c r="C69" s="20">
        <v>35.63520102850373</v>
      </c>
      <c r="D69" s="11" t="s">
        <v>13</v>
      </c>
      <c r="E69" s="13">
        <v>1.130186448455212</v>
      </c>
      <c r="F69" s="19"/>
      <c r="G69" s="15">
        <v>11.739604118371656</v>
      </c>
      <c r="H69" s="11" t="s">
        <v>13</v>
      </c>
      <c r="I69" s="13">
        <v>0.6939878302455683</v>
      </c>
      <c r="J69" s="9"/>
      <c r="K69" s="16"/>
      <c r="L69" s="11"/>
      <c r="M69" s="18"/>
      <c r="N69" s="9"/>
      <c r="O69" s="9"/>
      <c r="P69" s="9"/>
      <c r="Q69" s="9"/>
      <c r="R69" s="25"/>
      <c r="S69" s="16"/>
      <c r="T69" s="16"/>
      <c r="U69" s="18"/>
      <c r="V69" s="3"/>
      <c r="W69" s="35"/>
      <c r="X69" s="35"/>
      <c r="Y69" s="35"/>
      <c r="Z69" s="37"/>
      <c r="AA69" s="37"/>
    </row>
    <row r="70" spans="1:27" ht="15">
      <c r="A70" s="7" t="s">
        <v>12</v>
      </c>
      <c r="B70" s="11">
        <v>30.742343541944074</v>
      </c>
      <c r="C70" s="20">
        <v>37.93053631135846</v>
      </c>
      <c r="D70" s="11" t="s">
        <v>13</v>
      </c>
      <c r="E70" s="13">
        <v>1.1651488343995162</v>
      </c>
      <c r="F70" s="19"/>
      <c r="G70" s="15">
        <v>10.683277711583493</v>
      </c>
      <c r="H70" s="11" t="s">
        <v>13</v>
      </c>
      <c r="I70" s="13">
        <v>0.6369493955384123</v>
      </c>
      <c r="J70" s="9"/>
      <c r="K70" s="16"/>
      <c r="L70" s="11"/>
      <c r="M70" s="18"/>
      <c r="N70" s="9"/>
      <c r="O70" s="9"/>
      <c r="P70" s="9"/>
      <c r="Q70" s="9"/>
      <c r="R70" s="25"/>
      <c r="S70" s="16"/>
      <c r="T70" s="16"/>
      <c r="U70" s="18"/>
      <c r="V70" s="3"/>
      <c r="W70" s="35"/>
      <c r="X70" s="35"/>
      <c r="Y70" s="35"/>
      <c r="Z70" s="37"/>
      <c r="AA70" s="37"/>
    </row>
    <row r="71" spans="1:26" ht="15">
      <c r="A71" s="7" t="s">
        <v>43</v>
      </c>
      <c r="B71" s="11">
        <v>32.45329000812347</v>
      </c>
      <c r="C71" s="20">
        <v>40.21092669271198</v>
      </c>
      <c r="D71" s="11" t="s">
        <v>13</v>
      </c>
      <c r="E71" s="13">
        <v>1.1152415469540045</v>
      </c>
      <c r="F71" s="19"/>
      <c r="G71" s="15">
        <v>9.967267920822653</v>
      </c>
      <c r="H71" s="11" t="s">
        <v>13</v>
      </c>
      <c r="I71" s="13">
        <v>0.5715329213887577</v>
      </c>
      <c r="J71" s="9"/>
      <c r="K71" s="16"/>
      <c r="L71" s="11"/>
      <c r="M71" s="18"/>
      <c r="N71" s="9"/>
      <c r="O71" s="9"/>
      <c r="P71" s="9"/>
      <c r="Q71" s="9"/>
      <c r="R71" s="25"/>
      <c r="S71" s="16"/>
      <c r="T71" s="16"/>
      <c r="U71" s="18"/>
      <c r="V71" s="3"/>
      <c r="W71" s="35"/>
      <c r="X71" s="35"/>
      <c r="Y71" s="35"/>
      <c r="Z71" s="37"/>
    </row>
    <row r="72" spans="1:26" ht="15">
      <c r="A72" s="7" t="s">
        <v>44</v>
      </c>
      <c r="B72" s="11">
        <v>32.307191139343594</v>
      </c>
      <c r="C72" s="20">
        <v>42.445603859638105</v>
      </c>
      <c r="D72" s="11" t="s">
        <v>13</v>
      </c>
      <c r="E72" s="13">
        <v>1.1194356199721205</v>
      </c>
      <c r="F72" s="19"/>
      <c r="G72" s="15">
        <v>12.000805075230437</v>
      </c>
      <c r="H72" s="11" t="s">
        <v>13</v>
      </c>
      <c r="I72" s="13">
        <v>0.9219360246173492</v>
      </c>
      <c r="J72" s="9"/>
      <c r="K72" s="16"/>
      <c r="L72" s="11"/>
      <c r="M72" s="18"/>
      <c r="N72" s="30"/>
      <c r="O72" s="30"/>
      <c r="P72" s="30"/>
      <c r="Q72" s="30"/>
      <c r="R72" s="25"/>
      <c r="S72" s="16"/>
      <c r="T72" s="16"/>
      <c r="U72" s="18"/>
      <c r="V72" s="3"/>
      <c r="W72" s="35"/>
      <c r="X72" s="35"/>
      <c r="Y72" s="35"/>
      <c r="Z72" s="37"/>
    </row>
    <row r="73" spans="1:27" ht="15">
      <c r="A73" s="7"/>
      <c r="B73" s="11"/>
      <c r="C73" s="20"/>
      <c r="D73" s="11"/>
      <c r="E73" s="11"/>
      <c r="F73" s="19"/>
      <c r="G73" s="15"/>
      <c r="H73" s="11"/>
      <c r="I73" s="13"/>
      <c r="J73" s="9"/>
      <c r="K73" s="16"/>
      <c r="L73" s="11"/>
      <c r="M73" s="18"/>
      <c r="N73" s="16"/>
      <c r="O73" s="16"/>
      <c r="P73" s="11"/>
      <c r="Q73" s="18"/>
      <c r="R73" s="16"/>
      <c r="S73" s="16"/>
      <c r="T73" s="16"/>
      <c r="U73" s="16"/>
      <c r="V73" s="3"/>
      <c r="W73" s="35"/>
      <c r="X73" s="35"/>
      <c r="Y73" s="35"/>
      <c r="Z73" s="37"/>
      <c r="AA73" s="37"/>
    </row>
    <row r="74" spans="1:27" ht="15">
      <c r="A74" s="33" t="s">
        <v>45</v>
      </c>
      <c r="C74" s="42"/>
      <c r="V74" s="3"/>
      <c r="W74" s="35"/>
      <c r="X74" s="35"/>
      <c r="Y74" s="35"/>
      <c r="Z74" s="37"/>
      <c r="AA74" s="37"/>
    </row>
    <row r="75" spans="1:27" ht="15">
      <c r="A75" s="7" t="s">
        <v>36</v>
      </c>
      <c r="B75" s="11">
        <v>45.81655071402417</v>
      </c>
      <c r="C75" s="41">
        <v>0.7777934738765501</v>
      </c>
      <c r="D75" s="11" t="s">
        <v>13</v>
      </c>
      <c r="E75" s="18">
        <v>0.7777934738765501</v>
      </c>
      <c r="F75" s="39">
        <v>2005.63</v>
      </c>
      <c r="G75" s="15">
        <v>7.266130945877925</v>
      </c>
      <c r="H75" s="11" t="s">
        <v>13</v>
      </c>
      <c r="I75" s="13">
        <v>0.5798629565838161</v>
      </c>
      <c r="J75" s="9"/>
      <c r="K75" s="16" t="s">
        <v>42</v>
      </c>
      <c r="L75" s="11"/>
      <c r="M75" s="18"/>
      <c r="V75" s="3"/>
      <c r="W75" s="35"/>
      <c r="X75" s="35"/>
      <c r="Y75" s="35"/>
      <c r="Z75" s="37"/>
      <c r="AA75" s="37"/>
    </row>
    <row r="76" spans="1:27" ht="15">
      <c r="A76" s="7" t="s">
        <v>37</v>
      </c>
      <c r="B76" s="11">
        <v>38.13036981695928</v>
      </c>
      <c r="C76" s="41">
        <v>2.5169327233243264</v>
      </c>
      <c r="D76" s="11" t="s">
        <v>13</v>
      </c>
      <c r="E76" s="18">
        <v>0.961345775571226</v>
      </c>
      <c r="F76" s="19"/>
      <c r="G76" s="15">
        <v>11.01757298471566</v>
      </c>
      <c r="H76" s="11" t="s">
        <v>13</v>
      </c>
      <c r="I76" s="13">
        <v>0.38456640225744904</v>
      </c>
      <c r="J76" s="9"/>
      <c r="K76" s="16"/>
      <c r="L76" s="11"/>
      <c r="M76" s="18"/>
      <c r="N76" s="16"/>
      <c r="O76" s="16"/>
      <c r="P76" s="11"/>
      <c r="Q76" s="18"/>
      <c r="R76" s="25"/>
      <c r="S76" s="16"/>
      <c r="T76" s="17"/>
      <c r="U76" s="18"/>
      <c r="V76" s="3"/>
      <c r="W76" s="35"/>
      <c r="X76" s="35"/>
      <c r="Y76" s="35"/>
      <c r="Z76" s="37"/>
      <c r="AA76" s="37"/>
    </row>
    <row r="77" spans="1:27" ht="15">
      <c r="A77" s="7" t="s">
        <v>38</v>
      </c>
      <c r="B77" s="11">
        <v>31.459589867310005</v>
      </c>
      <c r="C77" s="41">
        <v>4.6222932956656875</v>
      </c>
      <c r="D77" s="11" t="s">
        <v>13</v>
      </c>
      <c r="E77" s="18">
        <v>1.1440147967701353</v>
      </c>
      <c r="F77" s="19"/>
      <c r="G77" s="15">
        <v>9.553128980306095</v>
      </c>
      <c r="H77" s="11" t="s">
        <v>13</v>
      </c>
      <c r="I77" s="13">
        <v>0.40837644979045506</v>
      </c>
      <c r="J77" s="9"/>
      <c r="K77" s="16"/>
      <c r="L77" s="11"/>
      <c r="M77" s="18"/>
      <c r="N77" s="16"/>
      <c r="O77" s="16"/>
      <c r="P77" s="11"/>
      <c r="Q77" s="18"/>
      <c r="R77" s="25"/>
      <c r="S77" s="16"/>
      <c r="T77" s="17"/>
      <c r="U77" s="18"/>
      <c r="V77" s="3"/>
      <c r="W77" s="35"/>
      <c r="X77" s="35"/>
      <c r="Y77" s="35"/>
      <c r="Z77" s="37"/>
      <c r="AA77" s="37"/>
    </row>
    <row r="78" spans="1:27" ht="15">
      <c r="A78" s="7" t="s">
        <v>39</v>
      </c>
      <c r="B78" s="11">
        <v>30.993295831085778</v>
      </c>
      <c r="C78" s="41">
        <v>6.924027093138</v>
      </c>
      <c r="D78" s="11" t="s">
        <v>13</v>
      </c>
      <c r="E78" s="18">
        <v>1.1577190007021774</v>
      </c>
      <c r="F78" s="19"/>
      <c r="G78" s="15">
        <v>6.000013353309125</v>
      </c>
      <c r="H78" s="11" t="s">
        <v>13</v>
      </c>
      <c r="I78" s="13">
        <v>0.3892322613349858</v>
      </c>
      <c r="J78" s="9"/>
      <c r="K78" s="16"/>
      <c r="L78" s="11"/>
      <c r="M78" s="18"/>
      <c r="N78" s="16"/>
      <c r="O78" s="16"/>
      <c r="P78" s="17"/>
      <c r="Q78" s="18"/>
      <c r="R78" s="25"/>
      <c r="S78" s="16"/>
      <c r="T78" s="17"/>
      <c r="U78" s="18"/>
      <c r="V78" s="3"/>
      <c r="W78" s="35"/>
      <c r="X78" s="35"/>
      <c r="Y78" s="35"/>
      <c r="Z78" s="1"/>
      <c r="AA78" s="36"/>
    </row>
    <row r="79" spans="1:25" ht="15">
      <c r="A79" s="7" t="s">
        <v>40</v>
      </c>
      <c r="B79" s="11">
        <v>30.68163198427003</v>
      </c>
      <c r="C79" s="41">
        <v>9.24869815746177</v>
      </c>
      <c r="D79" s="11" t="s">
        <v>13</v>
      </c>
      <c r="E79" s="18">
        <v>1.1669520636215938</v>
      </c>
      <c r="F79" s="19"/>
      <c r="G79" s="15">
        <v>3.5533817812716957</v>
      </c>
      <c r="H79" s="11" t="s">
        <v>13</v>
      </c>
      <c r="I79" s="13">
        <v>0.4594991472702038</v>
      </c>
      <c r="J79" s="9"/>
      <c r="K79" s="16"/>
      <c r="L79" s="11"/>
      <c r="M79" s="18"/>
      <c r="N79" s="16"/>
      <c r="O79" s="16"/>
      <c r="P79" s="17"/>
      <c r="Q79" s="18"/>
      <c r="R79" s="25"/>
      <c r="S79" s="16"/>
      <c r="T79" s="17"/>
      <c r="U79" s="18"/>
      <c r="V79" s="3"/>
      <c r="W79" s="35"/>
      <c r="X79" s="35"/>
      <c r="Y79" s="35"/>
    </row>
    <row r="80" spans="1:28" ht="15">
      <c r="A80" s="7" t="s">
        <v>0</v>
      </c>
      <c r="B80" s="11">
        <v>31.925212623884175</v>
      </c>
      <c r="C80" s="41">
        <v>11.546110209081643</v>
      </c>
      <c r="D80" s="11" t="s">
        <v>13</v>
      </c>
      <c r="E80" s="18">
        <v>1.130459987998278</v>
      </c>
      <c r="F80" s="19"/>
      <c r="G80" s="15">
        <v>1.6989240442774993</v>
      </c>
      <c r="H80" s="11" t="s">
        <v>13</v>
      </c>
      <c r="I80" s="13">
        <v>0.23945540205567245</v>
      </c>
      <c r="J80" s="9"/>
      <c r="K80" s="16"/>
      <c r="L80" s="11"/>
      <c r="M80" s="18"/>
      <c r="N80" s="16"/>
      <c r="O80" s="16"/>
      <c r="P80" s="17"/>
      <c r="Q80" s="18"/>
      <c r="R80" s="25"/>
      <c r="S80" s="16"/>
      <c r="T80" s="17"/>
      <c r="U80" s="18"/>
      <c r="V80" s="3"/>
      <c r="W80" s="35"/>
      <c r="X80" s="35"/>
      <c r="Y80" s="35"/>
      <c r="Z80" s="37"/>
      <c r="AA80" s="37"/>
      <c r="AB80" s="12"/>
    </row>
    <row r="81" spans="1:28" ht="15">
      <c r="A81" s="7" t="s">
        <v>1</v>
      </c>
      <c r="B81" s="11">
        <v>36.41172025858451</v>
      </c>
      <c r="C81" s="41">
        <v>13.68271224031325</v>
      </c>
      <c r="D81" s="11" t="s">
        <v>13</v>
      </c>
      <c r="E81" s="18">
        <v>1.0061420432333286</v>
      </c>
      <c r="F81" s="19"/>
      <c r="G81" s="15">
        <v>1.198118654656843</v>
      </c>
      <c r="H81" s="11" t="s">
        <v>13</v>
      </c>
      <c r="I81" s="13">
        <v>0.2786236937729166</v>
      </c>
      <c r="J81" s="9"/>
      <c r="K81" s="16"/>
      <c r="L81" s="11"/>
      <c r="M81" s="18"/>
      <c r="N81" s="16"/>
      <c r="O81" s="16"/>
      <c r="P81" s="17"/>
      <c r="Q81" s="18"/>
      <c r="R81" s="25"/>
      <c r="S81" s="16"/>
      <c r="T81" s="17"/>
      <c r="U81" s="18"/>
      <c r="V81" s="3"/>
      <c r="W81" s="35"/>
      <c r="X81" s="35"/>
      <c r="Y81" s="35"/>
      <c r="Z81" s="37"/>
      <c r="AA81" s="37"/>
      <c r="AB81" s="12"/>
    </row>
    <row r="82" spans="1:28" ht="15">
      <c r="A82" s="7" t="s">
        <v>2</v>
      </c>
      <c r="B82" s="11">
        <v>32.22693376224594</v>
      </c>
      <c r="C82" s="41">
        <v>15.810599145455452</v>
      </c>
      <c r="D82" s="11" t="s">
        <v>13</v>
      </c>
      <c r="E82" s="18">
        <v>1.121744861908873</v>
      </c>
      <c r="F82" s="19"/>
      <c r="G82" s="15">
        <v>1.5054672207308963</v>
      </c>
      <c r="H82" s="11" t="s">
        <v>13</v>
      </c>
      <c r="I82" s="13">
        <v>0.3558268811309829</v>
      </c>
      <c r="J82" s="9"/>
      <c r="K82" s="16"/>
      <c r="L82" s="11"/>
      <c r="M82" s="18"/>
      <c r="N82" s="16"/>
      <c r="O82" s="16"/>
      <c r="P82" s="17"/>
      <c r="Q82" s="18"/>
      <c r="R82" s="25"/>
      <c r="S82" s="16"/>
      <c r="T82" s="17"/>
      <c r="U82" s="18"/>
      <c r="V82" s="3"/>
      <c r="W82" s="35"/>
      <c r="X82" s="35"/>
      <c r="Y82" s="35"/>
      <c r="Z82" s="37"/>
      <c r="AA82" s="37"/>
      <c r="AB82" s="12"/>
    </row>
    <row r="83" spans="1:28" ht="15">
      <c r="A83" s="7" t="s">
        <v>3</v>
      </c>
      <c r="B83" s="11">
        <v>30.625943950327233</v>
      </c>
      <c r="C83" s="41">
        <v>18.10095207738139</v>
      </c>
      <c r="D83" s="11" t="s">
        <v>13</v>
      </c>
      <c r="E83" s="18">
        <v>1.1686080700170651</v>
      </c>
      <c r="F83" s="19"/>
      <c r="G83" s="15">
        <v>1.1475438791439925</v>
      </c>
      <c r="H83" s="11" t="s">
        <v>13</v>
      </c>
      <c r="I83" s="13">
        <v>0.3151542637528976</v>
      </c>
      <c r="J83" s="9"/>
      <c r="K83" s="16"/>
      <c r="L83" s="11"/>
      <c r="M83" s="18"/>
      <c r="N83" s="16"/>
      <c r="O83" s="16"/>
      <c r="P83" s="17"/>
      <c r="Q83" s="18"/>
      <c r="R83" s="25"/>
      <c r="S83" s="16"/>
      <c r="T83" s="17"/>
      <c r="U83" s="18"/>
      <c r="V83" s="3"/>
      <c r="W83" s="35"/>
      <c r="X83" s="35"/>
      <c r="Y83" s="35"/>
      <c r="Z83" s="37"/>
      <c r="AA83" s="37"/>
      <c r="AB83" s="12"/>
    </row>
    <row r="84" spans="1:28" ht="15">
      <c r="A84" s="7" t="s">
        <v>4</v>
      </c>
      <c r="B84" s="11">
        <v>39.9619280712489</v>
      </c>
      <c r="C84" s="41">
        <v>20.18475979625037</v>
      </c>
      <c r="D84" s="11" t="s">
        <v>13</v>
      </c>
      <c r="E84" s="18">
        <v>0.9151996488519156</v>
      </c>
      <c r="F84" s="19"/>
      <c r="G84" s="15">
        <v>1.4117389488985717</v>
      </c>
      <c r="H84" s="11" t="s">
        <v>13</v>
      </c>
      <c r="I84" s="13">
        <v>0.2677952625195009</v>
      </c>
      <c r="J84" s="9"/>
      <c r="K84" s="16"/>
      <c r="L84" s="11"/>
      <c r="M84" s="18"/>
      <c r="N84" s="16"/>
      <c r="O84" s="16"/>
      <c r="P84" s="17"/>
      <c r="Q84" s="18"/>
      <c r="R84" s="25"/>
      <c r="S84" s="16"/>
      <c r="T84" s="17"/>
      <c r="U84" s="18"/>
      <c r="V84" s="3"/>
      <c r="W84" s="35"/>
      <c r="X84" s="35"/>
      <c r="Y84" s="35"/>
      <c r="Z84" s="37"/>
      <c r="AA84" s="37"/>
      <c r="AB84" s="12"/>
    </row>
    <row r="85" spans="1:28" ht="15">
      <c r="A85" s="7" t="s">
        <v>5</v>
      </c>
      <c r="B85" s="11">
        <v>26.330076004343105</v>
      </c>
      <c r="C85" s="41">
        <v>22.40230777096452</v>
      </c>
      <c r="D85" s="11" t="s">
        <v>13</v>
      </c>
      <c r="E85" s="18">
        <v>1.3023483258622348</v>
      </c>
      <c r="F85" s="39"/>
      <c r="G85" s="15">
        <v>1.295055710709076</v>
      </c>
      <c r="H85" s="11" t="s">
        <v>13</v>
      </c>
      <c r="I85" s="13">
        <v>0.2566007012163965</v>
      </c>
      <c r="J85" s="9"/>
      <c r="K85" s="16"/>
      <c r="L85" s="11"/>
      <c r="M85" s="18"/>
      <c r="N85" s="16"/>
      <c r="O85" s="16"/>
      <c r="P85" s="17"/>
      <c r="Q85" s="18"/>
      <c r="R85" s="25"/>
      <c r="S85" s="16"/>
      <c r="T85" s="17"/>
      <c r="U85" s="18"/>
      <c r="V85" s="3"/>
      <c r="W85" s="35"/>
      <c r="X85" s="35"/>
      <c r="Y85" s="35"/>
      <c r="Z85" s="37"/>
      <c r="AA85" s="37"/>
      <c r="AB85" s="12"/>
    </row>
    <row r="86" spans="1:28" ht="15">
      <c r="A86" s="7" t="s">
        <v>6</v>
      </c>
      <c r="B86" s="11">
        <v>38.06785090273734</v>
      </c>
      <c r="C86" s="41">
        <v>24.66760558890367</v>
      </c>
      <c r="D86" s="11" t="s">
        <v>13</v>
      </c>
      <c r="E86" s="18">
        <v>0.9629494920769145</v>
      </c>
      <c r="F86" s="19"/>
      <c r="G86" s="15"/>
      <c r="H86" s="11"/>
      <c r="I86" s="13"/>
      <c r="J86" s="9"/>
      <c r="K86" s="16"/>
      <c r="L86" s="11"/>
      <c r="M86" s="18"/>
      <c r="N86" s="16"/>
      <c r="O86" s="16"/>
      <c r="P86" s="17"/>
      <c r="Q86" s="18"/>
      <c r="R86" s="25"/>
      <c r="S86" s="16"/>
      <c r="T86" s="17"/>
      <c r="U86" s="18"/>
      <c r="V86" s="3"/>
      <c r="W86" s="35"/>
      <c r="X86" s="35"/>
      <c r="Y86" s="35"/>
      <c r="Z86" s="37"/>
      <c r="AA86" s="37"/>
      <c r="AB86" s="12"/>
    </row>
    <row r="87" spans="1:28" ht="15">
      <c r="A87" s="7" t="s">
        <v>7</v>
      </c>
      <c r="B87" s="11">
        <v>19.953651909860955</v>
      </c>
      <c r="C87" s="41">
        <v>27.155942757071376</v>
      </c>
      <c r="D87" s="11" t="s">
        <v>13</v>
      </c>
      <c r="E87" s="18">
        <v>1.5253876760907903</v>
      </c>
      <c r="F87" s="19"/>
      <c r="G87" s="15">
        <v>1.0601784997344283</v>
      </c>
      <c r="H87" s="11" t="s">
        <v>13</v>
      </c>
      <c r="I87" s="13">
        <v>0.2624720416032489</v>
      </c>
      <c r="J87" s="9"/>
      <c r="K87" s="16"/>
      <c r="L87" s="11"/>
      <c r="M87" s="18"/>
      <c r="N87" s="16"/>
      <c r="O87" s="16"/>
      <c r="P87" s="17"/>
      <c r="Q87" s="18"/>
      <c r="R87" s="25"/>
      <c r="S87" s="16"/>
      <c r="T87" s="17"/>
      <c r="U87" s="18"/>
      <c r="V87" s="3"/>
      <c r="W87" s="35"/>
      <c r="X87" s="35"/>
      <c r="Y87" s="35"/>
      <c r="Z87" s="37"/>
      <c r="AA87" s="37"/>
      <c r="AB87" s="12"/>
    </row>
    <row r="88" spans="1:28" ht="15">
      <c r="A88" s="7"/>
      <c r="B88" s="11"/>
      <c r="C88" s="41"/>
      <c r="D88" s="11"/>
      <c r="E88" s="18"/>
      <c r="F88" s="19"/>
      <c r="G88" s="15"/>
      <c r="H88" s="11"/>
      <c r="I88" s="13"/>
      <c r="J88" s="9"/>
      <c r="K88" s="16"/>
      <c r="L88" s="11"/>
      <c r="M88" s="18"/>
      <c r="N88" s="16"/>
      <c r="O88" s="16"/>
      <c r="P88" s="17"/>
      <c r="Q88" s="18"/>
      <c r="R88" s="25"/>
      <c r="S88" s="16"/>
      <c r="T88" s="17"/>
      <c r="U88" s="18"/>
      <c r="V88" s="3"/>
      <c r="W88" s="35"/>
      <c r="X88" s="35"/>
      <c r="Y88" s="35"/>
      <c r="Z88" s="37"/>
      <c r="AA88" s="37"/>
      <c r="AB88" s="12"/>
    </row>
    <row r="89" spans="1:28" ht="15">
      <c r="A89" s="7"/>
      <c r="B89" s="11"/>
      <c r="C89" s="41"/>
      <c r="D89" s="11"/>
      <c r="E89" s="18"/>
      <c r="F89" s="19"/>
      <c r="G89" s="15"/>
      <c r="H89" s="11"/>
      <c r="I89" s="13"/>
      <c r="J89" s="9"/>
      <c r="K89" s="16"/>
      <c r="L89" s="11"/>
      <c r="M89" s="18"/>
      <c r="N89" s="16"/>
      <c r="O89" s="16"/>
      <c r="P89" s="17"/>
      <c r="Q89" s="18"/>
      <c r="R89" s="25"/>
      <c r="S89" s="16"/>
      <c r="T89" s="17"/>
      <c r="U89" s="18"/>
      <c r="V89" s="3"/>
      <c r="W89" s="35"/>
      <c r="X89" s="35"/>
      <c r="Y89" s="35"/>
      <c r="Z89" s="37"/>
      <c r="AA89" s="37"/>
      <c r="AB89" s="12"/>
    </row>
    <row r="90" spans="3:28" ht="15">
      <c r="C90" s="42"/>
      <c r="V90" s="3"/>
      <c r="W90" s="35"/>
      <c r="X90" s="35"/>
      <c r="Y90" s="35"/>
      <c r="Z90" s="37"/>
      <c r="AA90" s="37"/>
      <c r="AB90" s="12"/>
    </row>
    <row r="91" spans="1:28" ht="15">
      <c r="A91" s="33" t="s">
        <v>46</v>
      </c>
      <c r="C91" s="42"/>
      <c r="V91" s="3"/>
      <c r="W91" s="35"/>
      <c r="X91" s="35"/>
      <c r="Y91" s="35"/>
      <c r="Z91" s="37"/>
      <c r="AA91" s="37"/>
      <c r="AB91" s="12"/>
    </row>
    <row r="92" spans="1:28" ht="15">
      <c r="A92" s="7" t="s">
        <v>36</v>
      </c>
      <c r="B92" s="11">
        <v>42.406734896005275</v>
      </c>
      <c r="C92" s="41">
        <v>0.8560230585894184</v>
      </c>
      <c r="D92" s="11" t="s">
        <v>13</v>
      </c>
      <c r="E92" s="18">
        <v>0.8560230585894184</v>
      </c>
      <c r="F92" s="19"/>
      <c r="G92" s="15">
        <v>5.784948601343057</v>
      </c>
      <c r="H92" s="11" t="s">
        <v>13</v>
      </c>
      <c r="I92" s="13">
        <v>0.6280523927881801</v>
      </c>
      <c r="J92" s="9"/>
      <c r="K92" s="16"/>
      <c r="L92" s="11"/>
      <c r="M92" s="18"/>
      <c r="V92" s="3"/>
      <c r="W92" s="35"/>
      <c r="X92" s="35"/>
      <c r="Y92" s="35"/>
      <c r="Z92" s="37"/>
      <c r="AA92" s="37"/>
      <c r="AB92" s="12"/>
    </row>
    <row r="93" spans="1:28" ht="15">
      <c r="A93" s="7" t="s">
        <v>37</v>
      </c>
      <c r="B93" s="11">
        <v>37.831874678237845</v>
      </c>
      <c r="C93" s="41">
        <v>2.681066131505326</v>
      </c>
      <c r="D93" s="11" t="s">
        <v>13</v>
      </c>
      <c r="E93" s="18">
        <v>0.9690200143264895</v>
      </c>
      <c r="F93" s="39">
        <v>2005.63</v>
      </c>
      <c r="G93" s="15">
        <v>1.6922869606790198</v>
      </c>
      <c r="H93" s="11" t="s">
        <v>13</v>
      </c>
      <c r="I93" s="13">
        <v>0.3563319877868863</v>
      </c>
      <c r="J93" s="9"/>
      <c r="K93" s="16" t="s">
        <v>42</v>
      </c>
      <c r="L93" s="11"/>
      <c r="M93" s="18"/>
      <c r="V93" s="3"/>
      <c r="W93" s="35"/>
      <c r="X93" s="35"/>
      <c r="Y93" s="35"/>
      <c r="Z93" s="37"/>
      <c r="AA93" s="37"/>
      <c r="AB93" s="12"/>
    </row>
    <row r="94" spans="1:28" ht="15">
      <c r="A94" s="7" t="s">
        <v>38</v>
      </c>
      <c r="B94" s="11">
        <v>33.43997156313871</v>
      </c>
      <c r="C94" s="41">
        <v>4.7373242285130726</v>
      </c>
      <c r="D94" s="11" t="s">
        <v>13</v>
      </c>
      <c r="E94" s="18">
        <v>1.0872380826812564</v>
      </c>
      <c r="F94" s="19"/>
      <c r="G94" s="15">
        <v>6.0277460585849445</v>
      </c>
      <c r="H94" s="11" t="s">
        <v>13</v>
      </c>
      <c r="I94" s="13">
        <v>0.5277563777339225</v>
      </c>
      <c r="J94" s="9"/>
      <c r="K94" s="16"/>
      <c r="L94" s="11"/>
      <c r="M94" s="18"/>
      <c r="V94" s="3"/>
      <c r="W94" s="35"/>
      <c r="X94" s="35"/>
      <c r="Y94" s="35"/>
      <c r="Z94" s="37"/>
      <c r="AA94" s="37"/>
      <c r="AB94" s="12"/>
    </row>
    <row r="95" spans="1:28" ht="15">
      <c r="A95" s="7" t="s">
        <v>39</v>
      </c>
      <c r="B95" s="11">
        <v>32.05264275100828</v>
      </c>
      <c r="C95" s="41">
        <v>6.9513350031438135</v>
      </c>
      <c r="D95" s="11" t="s">
        <v>13</v>
      </c>
      <c r="E95" s="18">
        <v>1.126772691949484</v>
      </c>
      <c r="F95" s="19"/>
      <c r="G95" s="15">
        <v>8.569151038319884</v>
      </c>
      <c r="H95" s="11" t="s">
        <v>13</v>
      </c>
      <c r="I95" s="13">
        <v>0.5457013257142964</v>
      </c>
      <c r="J95" s="9"/>
      <c r="K95" s="16"/>
      <c r="L95" s="11"/>
      <c r="M95" s="18"/>
      <c r="V95" s="3"/>
      <c r="W95" s="35"/>
      <c r="X95" s="35"/>
      <c r="Y95" s="35"/>
      <c r="Z95" s="37"/>
      <c r="AA95" s="37"/>
      <c r="AB95" s="12"/>
    </row>
    <row r="96" spans="1:28" ht="15">
      <c r="A96" s="7" t="s">
        <v>40</v>
      </c>
      <c r="B96" s="11">
        <v>25.192112512686677</v>
      </c>
      <c r="C96" s="41">
        <v>9.417984640480189</v>
      </c>
      <c r="D96" s="11" t="s">
        <v>13</v>
      </c>
      <c r="E96" s="18">
        <v>1.3398769453868902</v>
      </c>
      <c r="F96" s="19"/>
      <c r="G96" s="15">
        <v>6.5305095083849025</v>
      </c>
      <c r="H96" s="11" t="s">
        <v>13</v>
      </c>
      <c r="I96" s="13">
        <v>0.4659847751539372</v>
      </c>
      <c r="J96" s="9"/>
      <c r="K96" s="16"/>
      <c r="L96" s="11"/>
      <c r="M96" s="18"/>
      <c r="V96" s="3"/>
      <c r="W96" s="35"/>
      <c r="X96" s="35"/>
      <c r="Y96" s="35"/>
      <c r="Z96" s="37"/>
      <c r="AA96" s="37"/>
      <c r="AB96" s="12"/>
    </row>
    <row r="97" spans="1:28" ht="15">
      <c r="A97" s="7" t="s">
        <v>0</v>
      </c>
      <c r="B97" s="11">
        <v>26.00709219858156</v>
      </c>
      <c r="C97" s="41">
        <v>12.070767600248221</v>
      </c>
      <c r="D97" s="11" t="s">
        <v>13</v>
      </c>
      <c r="E97" s="18">
        <v>1.3129060143811406</v>
      </c>
      <c r="F97" s="19"/>
      <c r="G97" s="15">
        <v>5.530206105377777</v>
      </c>
      <c r="H97" s="11" t="s">
        <v>13</v>
      </c>
      <c r="I97" s="13">
        <v>0.498860458085916</v>
      </c>
      <c r="J97" s="9"/>
      <c r="K97" s="16"/>
      <c r="L97" s="11"/>
      <c r="M97" s="18"/>
      <c r="V97" s="3"/>
      <c r="W97" s="35"/>
      <c r="X97" s="35"/>
      <c r="Y97" s="35"/>
      <c r="Z97" s="37"/>
      <c r="AA97" s="37"/>
      <c r="AB97" s="12"/>
    </row>
    <row r="98" spans="1:28" ht="15">
      <c r="A98" s="7" t="s">
        <v>1</v>
      </c>
      <c r="B98" s="11">
        <v>25.272440493260675</v>
      </c>
      <c r="C98" s="41">
        <v>14.720870888532112</v>
      </c>
      <c r="D98" s="11" t="s">
        <v>13</v>
      </c>
      <c r="E98" s="18">
        <v>1.3371972739027493</v>
      </c>
      <c r="F98" s="19"/>
      <c r="G98" s="15">
        <v>4.634197498794109</v>
      </c>
      <c r="H98" s="11" t="s">
        <v>13</v>
      </c>
      <c r="I98" s="13">
        <v>0.4268113514433711</v>
      </c>
      <c r="J98" s="9"/>
      <c r="K98" s="16"/>
      <c r="L98" s="11"/>
      <c r="M98" s="18"/>
      <c r="V98" s="3"/>
      <c r="W98" s="35"/>
      <c r="X98" s="35"/>
      <c r="Y98" s="35"/>
      <c r="Z98" s="37"/>
      <c r="AA98" s="37"/>
      <c r="AB98" s="12"/>
    </row>
    <row r="99" spans="1:28" ht="15">
      <c r="A99" s="7" t="s">
        <v>2</v>
      </c>
      <c r="B99" s="11">
        <v>25.15844952965507</v>
      </c>
      <c r="C99" s="41">
        <v>17.399069473336986</v>
      </c>
      <c r="D99" s="11" t="s">
        <v>13</v>
      </c>
      <c r="E99" s="18">
        <v>1.341001310902124</v>
      </c>
      <c r="F99" s="19"/>
      <c r="G99" s="15">
        <v>3.3009757274438916</v>
      </c>
      <c r="H99" s="11" t="s">
        <v>13</v>
      </c>
      <c r="I99" s="13">
        <v>0.35520745180257307</v>
      </c>
      <c r="J99" s="9"/>
      <c r="K99" s="16"/>
      <c r="L99" s="11"/>
      <c r="M99" s="18"/>
      <c r="V99" s="3"/>
      <c r="W99" s="35"/>
      <c r="X99" s="35"/>
      <c r="Y99" s="35"/>
      <c r="Z99" s="37"/>
      <c r="AA99" s="37"/>
      <c r="AB99" s="12"/>
    </row>
    <row r="100" spans="1:28" ht="15">
      <c r="A100" s="7" t="s">
        <v>3</v>
      </c>
      <c r="B100" s="11">
        <v>24.496555378908322</v>
      </c>
      <c r="C100" s="41">
        <v>20.103348914738287</v>
      </c>
      <c r="D100" s="11" t="s">
        <v>13</v>
      </c>
      <c r="E100" s="18">
        <v>1.3632781304991788</v>
      </c>
      <c r="F100" s="19"/>
      <c r="G100" s="15">
        <v>2.6048764546409418</v>
      </c>
      <c r="H100" s="11" t="s">
        <v>13</v>
      </c>
      <c r="I100" s="13">
        <v>0.45987052060893224</v>
      </c>
      <c r="J100" s="9"/>
      <c r="K100" s="16"/>
      <c r="L100" s="11"/>
      <c r="M100" s="18"/>
      <c r="V100" s="3"/>
      <c r="W100" s="35"/>
      <c r="X100" s="35"/>
      <c r="Y100" s="35"/>
      <c r="Z100" s="37"/>
      <c r="AA100" s="37"/>
      <c r="AB100" s="12"/>
    </row>
    <row r="101" spans="1:28" ht="15">
      <c r="A101" s="7" t="s">
        <v>4</v>
      </c>
      <c r="B101" s="11">
        <v>23.466743449467316</v>
      </c>
      <c r="C101" s="41">
        <v>22.865216964101215</v>
      </c>
      <c r="D101" s="11" t="s">
        <v>13</v>
      </c>
      <c r="E101" s="18">
        <v>1.3985899188637478</v>
      </c>
      <c r="F101" s="39"/>
      <c r="G101" s="15">
        <v>1.9868822073015513</v>
      </c>
      <c r="H101" s="11" t="s">
        <v>13</v>
      </c>
      <c r="I101" s="13">
        <v>0.44385091482810085</v>
      </c>
      <c r="J101" s="9"/>
      <c r="K101" s="16"/>
      <c r="L101" s="11"/>
      <c r="M101" s="18"/>
      <c r="V101" s="3"/>
      <c r="W101" s="35"/>
      <c r="X101" s="35"/>
      <c r="Y101" s="35"/>
      <c r="Z101" s="37"/>
      <c r="AA101" s="37"/>
      <c r="AB101" s="12"/>
    </row>
    <row r="102" spans="3:28" ht="15">
      <c r="C102" s="42"/>
      <c r="X102" s="35"/>
      <c r="Y102" s="35"/>
      <c r="Z102" s="37"/>
      <c r="AA102" s="37"/>
      <c r="AB102" s="12"/>
    </row>
    <row r="103" spans="1:28" ht="15">
      <c r="A103" s="33" t="s">
        <v>48</v>
      </c>
      <c r="C103" s="42"/>
      <c r="X103" s="35"/>
      <c r="Y103" s="35"/>
      <c r="Z103" s="37"/>
      <c r="AA103" s="37"/>
      <c r="AB103" s="12"/>
    </row>
    <row r="104" spans="1:28" ht="15">
      <c r="A104" s="7" t="s">
        <v>36</v>
      </c>
      <c r="B104" s="11">
        <v>43.030618440454504</v>
      </c>
      <c r="C104" s="41">
        <v>0.8413453187666841</v>
      </c>
      <c r="D104" s="11" t="s">
        <v>13</v>
      </c>
      <c r="E104" s="18">
        <v>0.8413453187666841</v>
      </c>
      <c r="F104" s="19"/>
      <c r="G104" s="15">
        <v>7.8445163306043195</v>
      </c>
      <c r="H104" s="11" t="s">
        <v>13</v>
      </c>
      <c r="I104" s="13">
        <v>0.504151418342375</v>
      </c>
      <c r="J104" s="9"/>
      <c r="K104" s="16"/>
      <c r="L104" s="11"/>
      <c r="M104" s="18"/>
      <c r="X104" s="35"/>
      <c r="Y104" s="35"/>
      <c r="Z104" s="37"/>
      <c r="AA104" s="37"/>
      <c r="AB104" s="12"/>
    </row>
    <row r="105" spans="1:28" ht="15">
      <c r="A105" s="7" t="s">
        <v>37</v>
      </c>
      <c r="B105" s="11">
        <v>38.77801879971078</v>
      </c>
      <c r="C105" s="41">
        <v>2.6275352616725702</v>
      </c>
      <c r="D105" s="11" t="s">
        <v>13</v>
      </c>
      <c r="E105" s="18">
        <v>0.9448446241392022</v>
      </c>
      <c r="F105" s="19"/>
      <c r="G105" s="15">
        <v>2.0342826501414475</v>
      </c>
      <c r="H105" s="11" t="s">
        <v>13</v>
      </c>
      <c r="I105" s="13">
        <v>0.27928753525224487</v>
      </c>
      <c r="J105" s="9"/>
      <c r="K105" s="16"/>
      <c r="L105" s="11"/>
      <c r="M105" s="18"/>
      <c r="X105" s="35"/>
      <c r="Y105" s="35"/>
      <c r="Z105" s="37"/>
      <c r="AA105" s="37"/>
      <c r="AB105" s="12"/>
    </row>
    <row r="106" spans="1:28" ht="15">
      <c r="A106" s="7" t="s">
        <v>38</v>
      </c>
      <c r="B106" s="11">
        <v>36.34687892752409</v>
      </c>
      <c r="C106" s="41">
        <v>4.580241335021818</v>
      </c>
      <c r="D106" s="11" t="s">
        <v>13</v>
      </c>
      <c r="E106" s="18">
        <v>1.007861449210046</v>
      </c>
      <c r="F106" s="19"/>
      <c r="G106" s="15">
        <v>1.0944723289317313</v>
      </c>
      <c r="H106" s="11" t="s">
        <v>13</v>
      </c>
      <c r="I106" s="13">
        <v>0.2648610951523036</v>
      </c>
      <c r="J106" s="9"/>
      <c r="K106" s="16"/>
      <c r="L106" s="11"/>
      <c r="M106" s="18"/>
      <c r="X106" s="35"/>
      <c r="Y106" s="35"/>
      <c r="Z106" s="37"/>
      <c r="AA106" s="37"/>
      <c r="AB106" s="12"/>
    </row>
    <row r="107" spans="1:28" ht="15">
      <c r="A107" s="7" t="s">
        <v>39</v>
      </c>
      <c r="B107" s="11">
        <v>36.391639163916395</v>
      </c>
      <c r="C107" s="41">
        <v>6.594777088639659</v>
      </c>
      <c r="D107" s="11" t="s">
        <v>13</v>
      </c>
      <c r="E107" s="18">
        <v>1.0066743044077946</v>
      </c>
      <c r="F107" s="19"/>
      <c r="G107" s="15">
        <v>0.5173775175545814</v>
      </c>
      <c r="H107" s="11" t="s">
        <v>13</v>
      </c>
      <c r="I107" s="13">
        <v>0.21826627091487577</v>
      </c>
      <c r="J107" s="9"/>
      <c r="K107" s="16"/>
      <c r="L107" s="11"/>
      <c r="M107" s="18"/>
      <c r="O107" s="40"/>
      <c r="X107" s="35"/>
      <c r="Y107" s="35"/>
      <c r="Z107" s="37"/>
      <c r="AA107" s="37"/>
      <c r="AB107" s="12"/>
    </row>
    <row r="108" spans="1:28" ht="15">
      <c r="A108" s="7" t="s">
        <v>40</v>
      </c>
      <c r="B108" s="11">
        <v>36.00929733595566</v>
      </c>
      <c r="C108" s="41">
        <v>8.618299704478321</v>
      </c>
      <c r="D108" s="11" t="s">
        <v>13</v>
      </c>
      <c r="E108" s="18">
        <v>1.0168483114308673</v>
      </c>
      <c r="F108" s="19"/>
      <c r="G108" s="15">
        <v>0.5946754414365903</v>
      </c>
      <c r="H108" s="11" t="s">
        <v>13</v>
      </c>
      <c r="I108" s="13">
        <v>0.20246019895589332</v>
      </c>
      <c r="J108" s="9"/>
      <c r="K108" s="16"/>
      <c r="L108" s="11"/>
      <c r="M108" s="18"/>
      <c r="X108" s="35"/>
      <c r="Y108" s="36"/>
      <c r="Z108" s="37"/>
      <c r="AA108" s="37"/>
      <c r="AB108" s="12"/>
    </row>
    <row r="109" spans="1:28" ht="15">
      <c r="A109" s="7" t="s">
        <v>0</v>
      </c>
      <c r="B109" s="11">
        <v>36.51497331041346</v>
      </c>
      <c r="C109" s="41">
        <v>10.638556555505186</v>
      </c>
      <c r="D109" s="11" t="s">
        <v>13</v>
      </c>
      <c r="E109" s="18">
        <v>1.0034085395959986</v>
      </c>
      <c r="F109" s="19"/>
      <c r="G109" s="15">
        <v>0.7509275140611659</v>
      </c>
      <c r="H109" s="11" t="s">
        <v>13</v>
      </c>
      <c r="I109" s="13">
        <v>0.21573764105296134</v>
      </c>
      <c r="J109" s="9"/>
      <c r="K109" s="16"/>
      <c r="L109" s="11"/>
      <c r="M109" s="18"/>
      <c r="X109" s="35"/>
      <c r="Y109" s="36"/>
      <c r="Z109" s="37"/>
      <c r="AA109" s="37"/>
      <c r="AB109" s="12"/>
    </row>
    <row r="110" spans="1:28" ht="15">
      <c r="A110" s="7" t="s">
        <v>1</v>
      </c>
      <c r="B110" s="11">
        <v>41.051759834368525</v>
      </c>
      <c r="C110" s="41">
        <v>12.530452780476871</v>
      </c>
      <c r="D110" s="11" t="s">
        <v>13</v>
      </c>
      <c r="E110" s="18">
        <v>0.8884876853756858</v>
      </c>
      <c r="F110" s="19"/>
      <c r="G110" s="15">
        <v>0.7729353909643351</v>
      </c>
      <c r="H110" s="11" t="s">
        <v>13</v>
      </c>
      <c r="I110" s="13">
        <v>0.26895886109393335</v>
      </c>
      <c r="J110" s="9"/>
      <c r="K110" s="16"/>
      <c r="L110" s="11"/>
      <c r="M110" s="18"/>
      <c r="X110" s="35"/>
      <c r="Y110" s="36"/>
      <c r="Z110" s="37"/>
      <c r="AA110" s="37"/>
      <c r="AB110" s="12"/>
    </row>
    <row r="111" spans="1:28" ht="15">
      <c r="A111" s="7" t="s">
        <v>2</v>
      </c>
      <c r="B111" s="11">
        <v>37.74375503626107</v>
      </c>
      <c r="C111" s="41">
        <v>14.390234423466044</v>
      </c>
      <c r="D111" s="11" t="s">
        <v>13</v>
      </c>
      <c r="E111" s="18">
        <v>0.9712939576134868</v>
      </c>
      <c r="F111" s="19"/>
      <c r="G111" s="15">
        <v>0.33452009060998766</v>
      </c>
      <c r="H111" s="11" t="s">
        <v>13</v>
      </c>
      <c r="I111" s="13">
        <v>0.21932729741737172</v>
      </c>
      <c r="J111" s="9"/>
      <c r="K111" s="16"/>
      <c r="L111" s="11"/>
      <c r="M111" s="18"/>
      <c r="X111" s="35"/>
      <c r="Y111" s="36"/>
      <c r="Z111" s="37"/>
      <c r="AA111" s="37"/>
      <c r="AB111" s="12"/>
    </row>
    <row r="112" spans="1:28" ht="15">
      <c r="A112" s="7" t="s">
        <v>3</v>
      </c>
      <c r="B112" s="11">
        <v>35.997345468335226</v>
      </c>
      <c r="C112" s="41">
        <v>16.378695952631393</v>
      </c>
      <c r="D112" s="11" t="s">
        <v>13</v>
      </c>
      <c r="E112" s="18">
        <v>1.0171675715518624</v>
      </c>
      <c r="F112" s="19"/>
      <c r="G112" s="15">
        <v>0.6339145686510866</v>
      </c>
      <c r="H112" s="11" t="s">
        <v>13</v>
      </c>
      <c r="I112" s="13">
        <v>0.19139902582004925</v>
      </c>
      <c r="J112" s="9"/>
      <c r="K112" s="16"/>
      <c r="L112" s="11"/>
      <c r="M112" s="18"/>
      <c r="X112" s="35"/>
      <c r="Z112" s="37"/>
      <c r="AA112" s="37"/>
      <c r="AB112" s="12"/>
    </row>
    <row r="113" spans="1:28" ht="15">
      <c r="A113" s="7" t="s">
        <v>4</v>
      </c>
      <c r="B113" s="11">
        <v>33.618843683083504</v>
      </c>
      <c r="C113" s="41">
        <v>18.478084099615494</v>
      </c>
      <c r="D113" s="11" t="s">
        <v>13</v>
      </c>
      <c r="E113" s="18">
        <v>1.0822205754322396</v>
      </c>
      <c r="F113" s="19"/>
      <c r="G113" s="15">
        <v>3.618464359528713</v>
      </c>
      <c r="H113" s="11" t="s">
        <v>13</v>
      </c>
      <c r="I113" s="13">
        <v>0.27277689017737994</v>
      </c>
      <c r="J113" s="9"/>
      <c r="K113" s="16"/>
      <c r="L113" s="11"/>
      <c r="M113" s="18"/>
      <c r="X113" s="35"/>
      <c r="Z113" s="37"/>
      <c r="AA113" s="37"/>
      <c r="AB113" s="12"/>
    </row>
    <row r="114" spans="1:28" ht="15">
      <c r="A114" s="7" t="s">
        <v>5</v>
      </c>
      <c r="B114" s="11">
        <v>33.25262308313155</v>
      </c>
      <c r="C114" s="41">
        <v>20.6528173417681</v>
      </c>
      <c r="D114" s="11" t="s">
        <v>13</v>
      </c>
      <c r="E114" s="18">
        <v>1.0925126667203666</v>
      </c>
      <c r="F114" s="19"/>
      <c r="G114" s="15">
        <v>6.398601548548405</v>
      </c>
      <c r="H114" s="11" t="s">
        <v>13</v>
      </c>
      <c r="I114" s="13">
        <v>0.33631652167611387</v>
      </c>
      <c r="J114" s="9"/>
      <c r="K114" s="16"/>
      <c r="L114" s="11"/>
      <c r="M114" s="18"/>
      <c r="X114" s="35"/>
      <c r="Z114" s="37"/>
      <c r="AA114" s="37"/>
      <c r="AB114" s="12"/>
    </row>
    <row r="115" spans="1:28" ht="15">
      <c r="A115" s="7" t="s">
        <v>6</v>
      </c>
      <c r="B115" s="11">
        <v>32.033563672260605</v>
      </c>
      <c r="C115" s="41">
        <v>22.872654161816072</v>
      </c>
      <c r="D115" s="11" t="s">
        <v>13</v>
      </c>
      <c r="E115" s="18">
        <v>1.127324153327605</v>
      </c>
      <c r="F115" s="19"/>
      <c r="G115" s="15">
        <v>4.7861340996026795</v>
      </c>
      <c r="H115" s="11" t="s">
        <v>13</v>
      </c>
      <c r="I115" s="13">
        <v>0.34226284558148135</v>
      </c>
      <c r="J115" s="9"/>
      <c r="K115" s="16"/>
      <c r="L115" s="11"/>
      <c r="M115" s="18"/>
      <c r="X115" s="35"/>
      <c r="Z115" s="37"/>
      <c r="AA115" s="37"/>
      <c r="AB115" s="12"/>
    </row>
    <row r="116" spans="1:28" ht="15">
      <c r="A116" s="7" t="s">
        <v>7</v>
      </c>
      <c r="B116" s="11">
        <v>25.376744186046512</v>
      </c>
      <c r="C116" s="41">
        <v>25.333703106574053</v>
      </c>
      <c r="D116" s="11" t="s">
        <v>13</v>
      </c>
      <c r="E116" s="18">
        <v>1.3337247914303723</v>
      </c>
      <c r="F116" s="19"/>
      <c r="G116" s="15">
        <v>3.838785747911316</v>
      </c>
      <c r="H116" s="11" t="s">
        <v>13</v>
      </c>
      <c r="I116" s="13">
        <v>0.334072629243702</v>
      </c>
      <c r="J116" s="9"/>
      <c r="K116" s="16"/>
      <c r="L116" s="11"/>
      <c r="M116" s="18"/>
      <c r="X116" s="35"/>
      <c r="Z116" s="37"/>
      <c r="AA116" s="37"/>
      <c r="AB116" s="12"/>
    </row>
    <row r="117" spans="1:28" ht="15">
      <c r="A117" s="7" t="s">
        <v>47</v>
      </c>
      <c r="B117" s="11">
        <v>26.553062985332186</v>
      </c>
      <c r="C117" s="41">
        <v>27.962530030689884</v>
      </c>
      <c r="D117" s="11" t="s">
        <v>13</v>
      </c>
      <c r="E117" s="18">
        <v>1.2951021326854588</v>
      </c>
      <c r="F117" s="39"/>
      <c r="G117" s="15">
        <v>5.631172931447355</v>
      </c>
      <c r="H117" s="11" t="s">
        <v>13</v>
      </c>
      <c r="I117" s="13">
        <v>0.23893800823287448</v>
      </c>
      <c r="J117" s="9"/>
      <c r="K117" s="16"/>
      <c r="L117" s="11"/>
      <c r="M117" s="18"/>
      <c r="X117" s="35"/>
      <c r="Y117" s="35"/>
      <c r="Z117" s="37"/>
      <c r="AA117" s="37"/>
      <c r="AB117" s="12"/>
    </row>
    <row r="118" spans="1:28" ht="15">
      <c r="A118" s="7"/>
      <c r="B118" s="11"/>
      <c r="C118" s="41"/>
      <c r="D118" s="11"/>
      <c r="E118" s="18"/>
      <c r="F118" s="39"/>
      <c r="G118" s="15"/>
      <c r="H118" s="11"/>
      <c r="I118" s="13"/>
      <c r="J118" s="9"/>
      <c r="K118" s="16"/>
      <c r="L118" s="11"/>
      <c r="M118" s="18"/>
      <c r="X118" s="35"/>
      <c r="Y118" s="35"/>
      <c r="Z118" s="37"/>
      <c r="AA118" s="37"/>
      <c r="AB118" s="12"/>
    </row>
    <row r="119" spans="1:28" ht="15">
      <c r="A119" s="7"/>
      <c r="B119" s="11"/>
      <c r="C119" s="41"/>
      <c r="D119" s="11"/>
      <c r="E119" s="18"/>
      <c r="F119" s="39"/>
      <c r="G119" s="15"/>
      <c r="H119" s="11"/>
      <c r="I119" s="13"/>
      <c r="J119" s="9"/>
      <c r="K119" s="16"/>
      <c r="L119" s="11"/>
      <c r="M119" s="18"/>
      <c r="X119" s="35"/>
      <c r="Y119" s="35"/>
      <c r="Z119" s="37"/>
      <c r="AA119" s="37"/>
      <c r="AB119" s="12"/>
    </row>
    <row r="120" spans="1:28" ht="15">
      <c r="A120" s="7"/>
      <c r="B120" s="11"/>
      <c r="C120" s="41"/>
      <c r="D120" s="11"/>
      <c r="E120" s="18"/>
      <c r="F120" s="39"/>
      <c r="G120" s="15"/>
      <c r="H120" s="11"/>
      <c r="I120" s="13"/>
      <c r="J120" s="9"/>
      <c r="K120" s="16"/>
      <c r="L120" s="11"/>
      <c r="M120" s="18"/>
      <c r="X120" s="35"/>
      <c r="Y120" s="35"/>
      <c r="Z120" s="37"/>
      <c r="AA120" s="37"/>
      <c r="AB120" s="12"/>
    </row>
    <row r="121" spans="1:28" ht="15">
      <c r="A121" s="33" t="s">
        <v>49</v>
      </c>
      <c r="B121" s="11"/>
      <c r="C121" s="41"/>
      <c r="D121" s="11"/>
      <c r="E121" s="18"/>
      <c r="F121" s="39"/>
      <c r="G121" s="15"/>
      <c r="H121" s="11"/>
      <c r="I121" s="13"/>
      <c r="J121" s="9"/>
      <c r="K121" s="16"/>
      <c r="L121" s="11"/>
      <c r="M121" s="18"/>
      <c r="X121" s="35"/>
      <c r="Y121" s="35"/>
      <c r="Z121" s="37"/>
      <c r="AA121" s="37"/>
      <c r="AB121" s="12"/>
    </row>
    <row r="122" spans="1:28" ht="15">
      <c r="A122" s="7" t="s">
        <v>36</v>
      </c>
      <c r="B122" s="11">
        <v>38.8711925144336</v>
      </c>
      <c r="C122" s="41">
        <v>0.9424873957540051</v>
      </c>
      <c r="D122" s="11" t="s">
        <v>13</v>
      </c>
      <c r="E122" s="18">
        <v>0.9424873957540051</v>
      </c>
      <c r="F122" s="39"/>
      <c r="G122" s="15">
        <v>6.240142053821761</v>
      </c>
      <c r="H122" s="11" t="s">
        <v>13</v>
      </c>
      <c r="I122" s="13">
        <v>0.3899102203404393</v>
      </c>
      <c r="J122" s="9"/>
      <c r="K122" s="16"/>
      <c r="L122" s="11"/>
      <c r="M122" s="18"/>
      <c r="X122" s="35"/>
      <c r="Y122" s="35"/>
      <c r="Z122" s="37"/>
      <c r="AA122" s="37"/>
      <c r="AB122" s="12"/>
    </row>
    <row r="123" spans="1:28" ht="15">
      <c r="A123" s="7" t="s">
        <v>37</v>
      </c>
      <c r="B123" s="11">
        <v>37.30782669461915</v>
      </c>
      <c r="C123" s="41">
        <v>2.867574788387952</v>
      </c>
      <c r="D123" s="11" t="s">
        <v>13</v>
      </c>
      <c r="E123" s="18">
        <v>0.9825999968799418</v>
      </c>
      <c r="F123" s="39"/>
      <c r="G123" s="15">
        <v>5.69886863246809</v>
      </c>
      <c r="H123" s="11" t="s">
        <v>13</v>
      </c>
      <c r="I123" s="13">
        <v>0.5050938518097191</v>
      </c>
      <c r="J123" s="9"/>
      <c r="K123" s="16"/>
      <c r="L123" s="11"/>
      <c r="M123" s="18"/>
      <c r="X123" s="35"/>
      <c r="Y123" s="35"/>
      <c r="Z123" s="37"/>
      <c r="AA123" s="37"/>
      <c r="AB123" s="12"/>
    </row>
    <row r="124" spans="1:28" ht="15">
      <c r="A124" s="7" t="s">
        <v>38</v>
      </c>
      <c r="B124" s="11">
        <v>36.515365595196045</v>
      </c>
      <c r="C124" s="41">
        <v>4.853572950039993</v>
      </c>
      <c r="D124" s="11" t="s">
        <v>13</v>
      </c>
      <c r="E124" s="18">
        <v>1.0033981647720993</v>
      </c>
      <c r="F124" s="39">
        <v>2005.63</v>
      </c>
      <c r="G124" s="15">
        <v>3.7860571595198476</v>
      </c>
      <c r="H124" s="11" t="s">
        <v>13</v>
      </c>
      <c r="I124" s="13">
        <v>0.2292523613814445</v>
      </c>
      <c r="J124" s="9"/>
      <c r="K124" s="16" t="s">
        <v>42</v>
      </c>
      <c r="L124" s="11"/>
      <c r="M124" s="18"/>
      <c r="X124" s="35"/>
      <c r="Y124" s="35"/>
      <c r="Z124" s="37"/>
      <c r="AA124" s="37"/>
      <c r="AB124" s="12"/>
    </row>
    <row r="125" spans="1:28" ht="15">
      <c r="A125" s="7" t="s">
        <v>39</v>
      </c>
      <c r="B125" s="11">
        <v>33.18986922694918</v>
      </c>
      <c r="C125" s="41">
        <v>6.951254980981977</v>
      </c>
      <c r="D125" s="11" t="s">
        <v>13</v>
      </c>
      <c r="E125" s="18">
        <v>1.094283866169885</v>
      </c>
      <c r="F125" s="19">
        <f>$F$124-(C125-$C$124)/0.685</f>
        <v>2002.5676904657782</v>
      </c>
      <c r="G125" s="15">
        <v>7.597262314139425</v>
      </c>
      <c r="H125" s="11" t="s">
        <v>13</v>
      </c>
      <c r="I125" s="13">
        <v>0.46765584561286855</v>
      </c>
      <c r="J125" s="9"/>
      <c r="K125" s="16"/>
      <c r="L125" s="11"/>
      <c r="M125" s="18"/>
      <c r="X125" s="35"/>
      <c r="Y125" s="35"/>
      <c r="Z125" s="37"/>
      <c r="AA125" s="37"/>
      <c r="AB125" s="12"/>
    </row>
    <row r="126" spans="1:28" ht="15">
      <c r="A126" s="7" t="s">
        <v>40</v>
      </c>
      <c r="B126" s="11">
        <v>30.51593323216996</v>
      </c>
      <c r="C126" s="41">
        <v>9.217423919991367</v>
      </c>
      <c r="D126" s="11" t="s">
        <v>13</v>
      </c>
      <c r="E126" s="18">
        <v>1.171885072839504</v>
      </c>
      <c r="F126" s="19">
        <f aca="true" t="shared" si="1" ref="F126:F132">$F$124-(C126-$C$124)/0.685</f>
        <v>1999.259414642407</v>
      </c>
      <c r="G126" s="15">
        <v>7.8063180984709195</v>
      </c>
      <c r="H126" s="11" t="s">
        <v>13</v>
      </c>
      <c r="I126" s="13">
        <v>0.30464636183551624</v>
      </c>
      <c r="J126" s="9"/>
      <c r="K126" s="16"/>
      <c r="L126" s="11"/>
      <c r="M126" s="18"/>
      <c r="X126" s="35"/>
      <c r="Y126" s="35"/>
      <c r="Z126" s="37"/>
      <c r="AA126" s="37"/>
      <c r="AB126" s="12"/>
    </row>
    <row r="127" spans="1:28" ht="15">
      <c r="A127" s="7" t="s">
        <v>0</v>
      </c>
      <c r="B127" s="11">
        <v>27.7801055895416</v>
      </c>
      <c r="C127" s="41">
        <v>11.645150851845992</v>
      </c>
      <c r="D127" s="11" t="s">
        <v>13</v>
      </c>
      <c r="E127" s="18">
        <v>1.255841859015121</v>
      </c>
      <c r="F127" s="19">
        <f t="shared" si="1"/>
        <v>1995.71528773459</v>
      </c>
      <c r="G127" s="15">
        <v>7.295172953479107</v>
      </c>
      <c r="H127" s="11" t="s">
        <v>13</v>
      </c>
      <c r="I127" s="13">
        <v>0.3652645205804918</v>
      </c>
      <c r="J127" s="9"/>
      <c r="K127" s="16"/>
      <c r="L127" s="11"/>
      <c r="M127" s="18"/>
      <c r="X127" s="35"/>
      <c r="Y127" s="35"/>
      <c r="Z127" s="37"/>
      <c r="AA127" s="37"/>
      <c r="AB127" s="12"/>
    </row>
    <row r="128" spans="1:28" ht="15">
      <c r="A128" s="7" t="s">
        <v>1</v>
      </c>
      <c r="B128" s="11">
        <v>27.14935500708374</v>
      </c>
      <c r="C128" s="41">
        <v>14.17688736918306</v>
      </c>
      <c r="D128" s="11" t="s">
        <v>13</v>
      </c>
      <c r="E128" s="18">
        <v>1.2758946583219481</v>
      </c>
      <c r="F128" s="19">
        <f t="shared" si="1"/>
        <v>1992.0193220158496</v>
      </c>
      <c r="G128" s="15">
        <v>6.595326754464678</v>
      </c>
      <c r="H128" s="11" t="s">
        <v>13</v>
      </c>
      <c r="I128" s="13">
        <v>0.2755779461058383</v>
      </c>
      <c r="J128" s="9"/>
      <c r="K128" s="16"/>
      <c r="L128" s="11"/>
      <c r="M128" s="18"/>
      <c r="X128" s="35"/>
      <c r="Y128" s="35"/>
      <c r="Z128" s="37"/>
      <c r="AA128" s="37"/>
      <c r="AB128" s="12"/>
    </row>
    <row r="129" spans="1:28" ht="15">
      <c r="A129" s="7" t="s">
        <v>2</v>
      </c>
      <c r="B129" s="11">
        <v>26.828371922087474</v>
      </c>
      <c r="C129" s="41">
        <v>16.7389855155719</v>
      </c>
      <c r="D129" s="11" t="s">
        <v>13</v>
      </c>
      <c r="E129" s="18">
        <v>1.2862034880668936</v>
      </c>
      <c r="F129" s="19">
        <f t="shared" si="1"/>
        <v>1988.2790327510484</v>
      </c>
      <c r="G129" s="15">
        <v>5.786245789101262</v>
      </c>
      <c r="H129" s="11" t="s">
        <v>13</v>
      </c>
      <c r="I129" s="13">
        <v>0.32046552708821174</v>
      </c>
      <c r="J129" s="9"/>
      <c r="K129" s="16"/>
      <c r="L129" s="11"/>
      <c r="M129" s="18"/>
      <c r="X129" s="35"/>
      <c r="Y129" s="35"/>
      <c r="Z129" s="37"/>
      <c r="AA129" s="37"/>
      <c r="AB129" s="12"/>
    </row>
    <row r="130" spans="1:28" ht="15">
      <c r="A130" s="7" t="s">
        <v>3</v>
      </c>
      <c r="B130" s="11">
        <v>26.419987896602404</v>
      </c>
      <c r="C130" s="41">
        <v>19.324611361549728</v>
      </c>
      <c r="D130" s="11" t="s">
        <v>13</v>
      </c>
      <c r="E130" s="18">
        <v>1.2994223579109347</v>
      </c>
      <c r="F130" s="19">
        <f t="shared" si="1"/>
        <v>1984.504396479548</v>
      </c>
      <c r="G130" s="15">
        <v>4.534618792980747</v>
      </c>
      <c r="H130" s="11" t="s">
        <v>13</v>
      </c>
      <c r="I130" s="13">
        <v>0.3273452678192683</v>
      </c>
      <c r="J130" s="9"/>
      <c r="K130" s="16"/>
      <c r="L130" s="11"/>
      <c r="M130" s="18"/>
      <c r="X130" s="35"/>
      <c r="Y130" s="35"/>
      <c r="Z130" s="37"/>
      <c r="AA130" s="37"/>
      <c r="AB130" s="12"/>
    </row>
    <row r="131" spans="1:28" ht="15">
      <c r="A131" s="7" t="s">
        <v>4</v>
      </c>
      <c r="B131" s="11">
        <v>26.43518856225838</v>
      </c>
      <c r="C131" s="41">
        <v>21.9229619679207</v>
      </c>
      <c r="D131" s="11" t="s">
        <v>13</v>
      </c>
      <c r="E131" s="18">
        <v>1.2989282484600355</v>
      </c>
      <c r="F131" s="19">
        <f t="shared" si="1"/>
        <v>1980.7111839155027</v>
      </c>
      <c r="G131" s="15">
        <v>4.508558195682242</v>
      </c>
      <c r="H131" s="11" t="s">
        <v>13</v>
      </c>
      <c r="I131" s="13">
        <v>0.28062068534469964</v>
      </c>
      <c r="J131" s="9"/>
      <c r="K131" s="16"/>
      <c r="L131" s="11"/>
      <c r="M131" s="18"/>
      <c r="X131" s="35"/>
      <c r="Y131" s="35"/>
      <c r="Z131" s="37"/>
      <c r="AA131" s="37"/>
      <c r="AB131" s="12"/>
    </row>
    <row r="132" spans="1:28" ht="15">
      <c r="A132" s="7" t="s">
        <v>5</v>
      </c>
      <c r="B132" s="11">
        <v>26.415817304007977</v>
      </c>
      <c r="C132" s="41">
        <v>24.5214481709315</v>
      </c>
      <c r="D132" s="11" t="s">
        <v>13</v>
      </c>
      <c r="E132" s="18">
        <v>1.2995579545507638</v>
      </c>
      <c r="F132" s="19">
        <f t="shared" si="1"/>
        <v>1976.9177734001585</v>
      </c>
      <c r="G132" s="15">
        <v>4.418252560857351</v>
      </c>
      <c r="H132" s="11" t="s">
        <v>13</v>
      </c>
      <c r="I132" s="13">
        <v>0.2530646633849645</v>
      </c>
      <c r="J132" s="9"/>
      <c r="K132" s="16"/>
      <c r="L132" s="11"/>
      <c r="M132" s="18"/>
      <c r="X132" s="35"/>
      <c r="Y132" s="35"/>
      <c r="Z132" s="37"/>
      <c r="AA132" s="37"/>
      <c r="AB132" s="12"/>
    </row>
    <row r="133" spans="1:28" ht="15">
      <c r="A133" s="7"/>
      <c r="C133" s="41"/>
      <c r="D133" s="11"/>
      <c r="E133" s="18"/>
      <c r="F133" s="39"/>
      <c r="G133" s="15"/>
      <c r="H133" s="11"/>
      <c r="I133" s="13"/>
      <c r="J133" s="9"/>
      <c r="K133" s="16"/>
      <c r="L133" s="11"/>
      <c r="M133" s="18"/>
      <c r="X133" s="35"/>
      <c r="Y133" s="35"/>
      <c r="Z133" s="37"/>
      <c r="AA133" s="37"/>
      <c r="AB133" s="12"/>
    </row>
    <row r="134" spans="1:28" ht="15">
      <c r="A134" s="33" t="s">
        <v>50</v>
      </c>
      <c r="Y134" s="35"/>
      <c r="Z134" s="37"/>
      <c r="AA134" s="37"/>
      <c r="AB134" s="12"/>
    </row>
    <row r="135" spans="1:28" ht="15">
      <c r="A135" s="7" t="s">
        <v>36</v>
      </c>
      <c r="B135" s="11">
        <v>36.344273404976285</v>
      </c>
      <c r="C135" s="41">
        <v>1.007930585532799</v>
      </c>
      <c r="D135" s="11" t="s">
        <v>13</v>
      </c>
      <c r="E135" s="18">
        <v>1.007930585532799</v>
      </c>
      <c r="F135" s="19">
        <f>2006.277-C135/0.21</f>
        <v>2001.477330545082</v>
      </c>
      <c r="G135" s="15">
        <v>8.056228164201775</v>
      </c>
      <c r="H135" s="11" t="s">
        <v>13</v>
      </c>
      <c r="I135" s="13">
        <v>0.7054329397870347</v>
      </c>
      <c r="Y135" s="35"/>
      <c r="Z135" s="37"/>
      <c r="AA135" s="37"/>
      <c r="AB135" s="12"/>
    </row>
    <row r="136" spans="1:28" ht="15">
      <c r="A136" s="7" t="s">
        <v>37</v>
      </c>
      <c r="B136" s="11">
        <v>31.774735210539905</v>
      </c>
      <c r="C136" s="41">
        <v>3.1506876697807216</v>
      </c>
      <c r="D136" s="11" t="s">
        <v>13</v>
      </c>
      <c r="E136" s="18">
        <v>1.1348264987151238</v>
      </c>
      <c r="F136" s="19">
        <f aca="true" t="shared" si="2" ref="F136:F142">2006.277-C136/0.21</f>
        <v>1991.2737253819967</v>
      </c>
      <c r="G136" s="15">
        <v>7.3585323117645975</v>
      </c>
      <c r="H136" s="11" t="s">
        <v>13</v>
      </c>
      <c r="I136" s="13">
        <v>0.5391301315979937</v>
      </c>
      <c r="Y136" s="35"/>
      <c r="Z136" s="37"/>
      <c r="AA136" s="37"/>
      <c r="AB136" s="12"/>
    </row>
    <row r="137" spans="1:28" ht="15">
      <c r="A137" s="7" t="s">
        <v>38</v>
      </c>
      <c r="B137" s="11">
        <v>31.06321608845445</v>
      </c>
      <c r="C137" s="41">
        <v>5.441169884472227</v>
      </c>
      <c r="D137" s="11" t="s">
        <v>13</v>
      </c>
      <c r="E137" s="18">
        <v>1.1556557159763816</v>
      </c>
      <c r="F137" s="19">
        <f t="shared" si="2"/>
        <v>1980.366667216799</v>
      </c>
      <c r="G137" s="15">
        <v>5.887448404748228</v>
      </c>
      <c r="H137" s="11" t="s">
        <v>13</v>
      </c>
      <c r="I137" s="13">
        <v>0.5504892384212348</v>
      </c>
      <c r="Y137" s="35"/>
      <c r="Z137" s="37"/>
      <c r="AA137" s="37"/>
      <c r="AB137" s="12"/>
    </row>
    <row r="138" spans="1:28" ht="15">
      <c r="A138" s="7" t="s">
        <v>39</v>
      </c>
      <c r="B138" s="11">
        <v>30.138550548112068</v>
      </c>
      <c r="C138" s="41">
        <v>7.780008900683856</v>
      </c>
      <c r="D138" s="11" t="s">
        <v>13</v>
      </c>
      <c r="E138" s="18">
        <v>1.1831833002352468</v>
      </c>
      <c r="F138" s="19">
        <f t="shared" si="2"/>
        <v>1969.2293385681721</v>
      </c>
      <c r="G138" s="15">
        <v>4.119281179369374</v>
      </c>
      <c r="H138" s="11" t="s">
        <v>13</v>
      </c>
      <c r="I138" s="13">
        <v>0.3586359571310815</v>
      </c>
      <c r="Y138" s="35"/>
      <c r="Z138" s="37"/>
      <c r="AA138" s="37"/>
      <c r="AB138" s="12"/>
    </row>
    <row r="139" spans="1:28" ht="15">
      <c r="A139" s="7" t="s">
        <v>40</v>
      </c>
      <c r="B139" s="11">
        <v>27.674469481513885</v>
      </c>
      <c r="C139" s="41">
        <v>10.222373698127642</v>
      </c>
      <c r="D139" s="11" t="s">
        <v>13</v>
      </c>
      <c r="E139" s="18">
        <v>1.2591814972085387</v>
      </c>
      <c r="F139" s="19">
        <f t="shared" si="2"/>
        <v>1957.599030008916</v>
      </c>
      <c r="G139" s="15">
        <v>2.416696407476322</v>
      </c>
      <c r="H139" s="11" t="s">
        <v>13</v>
      </c>
      <c r="I139" s="13">
        <v>0.28925570070726186</v>
      </c>
      <c r="Y139" s="35"/>
      <c r="Z139" s="37"/>
      <c r="AA139" s="37"/>
      <c r="AB139" s="12"/>
    </row>
    <row r="140" spans="1:28" ht="15">
      <c r="A140" s="7" t="s">
        <v>0</v>
      </c>
      <c r="B140" s="11">
        <v>26.355113836610983</v>
      </c>
      <c r="C140" s="41">
        <v>12.783088154980097</v>
      </c>
      <c r="D140" s="11" t="s">
        <v>13</v>
      </c>
      <c r="E140" s="18">
        <v>1.3015329596439156</v>
      </c>
      <c r="F140" s="19">
        <f t="shared" si="2"/>
        <v>1945.405151642952</v>
      </c>
      <c r="G140" s="15">
        <v>1.9450385561563817</v>
      </c>
      <c r="H140" s="11" t="s">
        <v>13</v>
      </c>
      <c r="I140" s="13">
        <v>0.257823596963043</v>
      </c>
      <c r="Y140" s="35"/>
      <c r="Z140" s="37"/>
      <c r="AA140" s="37"/>
      <c r="AB140" s="12"/>
    </row>
    <row r="141" spans="1:28" ht="15">
      <c r="A141" s="7" t="s">
        <v>1</v>
      </c>
      <c r="B141" s="11">
        <v>28.520434180811545</v>
      </c>
      <c r="C141" s="41">
        <v>15.31726635623339</v>
      </c>
      <c r="D141" s="11" t="s">
        <v>13</v>
      </c>
      <c r="E141" s="18">
        <v>1.2326452416093754</v>
      </c>
      <c r="F141" s="19">
        <f t="shared" si="2"/>
        <v>1933.3376363988887</v>
      </c>
      <c r="G141" s="15">
        <v>1.3202528428819162</v>
      </c>
      <c r="H141" s="11" t="s">
        <v>13</v>
      </c>
      <c r="I141" s="13">
        <v>0.28471690556143486</v>
      </c>
      <c r="Y141" s="35"/>
      <c r="Z141" s="37"/>
      <c r="AA141" s="37"/>
      <c r="AB141" s="12"/>
    </row>
    <row r="142" spans="1:28" ht="15">
      <c r="A142" s="7" t="s">
        <v>2</v>
      </c>
      <c r="B142" s="11">
        <v>29.521428571428572</v>
      </c>
      <c r="C142" s="41">
        <v>17.751762035081</v>
      </c>
      <c r="D142" s="11" t="s">
        <v>13</v>
      </c>
      <c r="E142" s="18">
        <v>1.2018504372382341</v>
      </c>
      <c r="F142" s="19">
        <f t="shared" si="2"/>
        <v>1921.7447998329476</v>
      </c>
      <c r="G142" s="15">
        <v>0.4631290998402447</v>
      </c>
      <c r="H142" s="11" t="s">
        <v>13</v>
      </c>
      <c r="I142" s="13">
        <v>0.25720077544585773</v>
      </c>
      <c r="Y142" s="35"/>
      <c r="Z142" s="37"/>
      <c r="AA142" s="37"/>
      <c r="AB142" s="12"/>
    </row>
    <row r="143" spans="25:28" ht="15">
      <c r="Y143" s="35"/>
      <c r="Z143" s="37"/>
      <c r="AA143" s="37"/>
      <c r="AB143" s="12"/>
    </row>
    <row r="144" spans="25:28" ht="15">
      <c r="Y144" s="35"/>
      <c r="Z144" s="37"/>
      <c r="AA144" s="37"/>
      <c r="AB144" s="12"/>
    </row>
    <row r="145" spans="25:28" ht="15">
      <c r="Y145" s="35"/>
      <c r="Z145" s="37"/>
      <c r="AA145" s="37"/>
      <c r="AB145" s="12"/>
    </row>
    <row r="146" spans="25:28" ht="15">
      <c r="Y146" s="35"/>
      <c r="Z146" s="37"/>
      <c r="AA146" s="37"/>
      <c r="AB146" s="12"/>
    </row>
    <row r="147" spans="25:28" ht="15">
      <c r="Y147" s="35"/>
      <c r="Z147" s="37"/>
      <c r="AA147" s="37"/>
      <c r="AB147" s="12"/>
    </row>
    <row r="148" spans="25:28" ht="15">
      <c r="Y148" s="35"/>
      <c r="Z148" s="37"/>
      <c r="AA148" s="37"/>
      <c r="AB148" s="12"/>
    </row>
    <row r="149" spans="25:28" ht="15">
      <c r="Y149" s="35"/>
      <c r="Z149" s="37"/>
      <c r="AA149" s="37"/>
      <c r="AB149" s="12"/>
    </row>
    <row r="150" spans="25:28" ht="15">
      <c r="Y150" s="35"/>
      <c r="Z150" s="37"/>
      <c r="AA150" s="37"/>
      <c r="AB150" s="12"/>
    </row>
    <row r="151" spans="1:28" ht="15">
      <c r="A151" s="33" t="s">
        <v>51</v>
      </c>
      <c r="Y151" s="35"/>
      <c r="Z151" s="37"/>
      <c r="AA151" s="37"/>
      <c r="AB151" s="12"/>
    </row>
    <row r="152" spans="1:28" ht="15">
      <c r="A152" s="7" t="s">
        <v>36</v>
      </c>
      <c r="B152" s="11">
        <v>35.032220269478614</v>
      </c>
      <c r="C152" s="41">
        <v>1.0431964207876687</v>
      </c>
      <c r="D152" s="11" t="s">
        <v>13</v>
      </c>
      <c r="E152" s="18">
        <v>1.0431964207876687</v>
      </c>
      <c r="F152" s="19">
        <f>2006.2767-C152/0.0782</f>
        <v>1992.9365923172932</v>
      </c>
      <c r="G152" s="15">
        <v>4.311167631076178</v>
      </c>
      <c r="H152" s="11" t="s">
        <v>13</v>
      </c>
      <c r="I152" s="13">
        <v>0.28540925782880205</v>
      </c>
      <c r="Y152" s="35"/>
      <c r="Z152" s="37"/>
      <c r="AA152" s="37"/>
      <c r="AB152" s="12"/>
    </row>
    <row r="153" spans="1:28" ht="15">
      <c r="A153" s="7" t="s">
        <v>37</v>
      </c>
      <c r="B153" s="11">
        <v>34.88372093023256</v>
      </c>
      <c r="C153" s="41">
        <v>3.133638224317488</v>
      </c>
      <c r="D153" s="11" t="s">
        <v>13</v>
      </c>
      <c r="E153" s="18">
        <v>1.0472453827421506</v>
      </c>
      <c r="F153" s="19">
        <f aca="true" t="shared" si="3" ref="F153:F158">2006.2767-C153/0.0782</f>
        <v>1966.2045999447892</v>
      </c>
      <c r="G153" s="15">
        <v>2.59029565535576</v>
      </c>
      <c r="H153" s="11" t="s">
        <v>13</v>
      </c>
      <c r="I153" s="13">
        <v>0.27888151043219317</v>
      </c>
      <c r="Y153" s="35"/>
      <c r="Z153" s="37"/>
      <c r="AA153" s="37"/>
      <c r="AB153" s="12"/>
    </row>
    <row r="154" spans="1:28" ht="15">
      <c r="A154" s="7" t="s">
        <v>38</v>
      </c>
      <c r="B154" s="11">
        <v>31.788079470198678</v>
      </c>
      <c r="C154" s="41">
        <v>5.3153223451836045</v>
      </c>
      <c r="D154" s="11" t="s">
        <v>13</v>
      </c>
      <c r="E154" s="18">
        <v>1.1344387381239656</v>
      </c>
      <c r="F154" s="19">
        <f t="shared" si="3"/>
        <v>1938.3058260206699</v>
      </c>
      <c r="G154" s="15">
        <v>0.8000986049244596</v>
      </c>
      <c r="H154" s="11" t="s">
        <v>13</v>
      </c>
      <c r="I154" s="13">
        <v>0.26374019305644647</v>
      </c>
      <c r="Y154" s="35"/>
      <c r="Z154" s="37"/>
      <c r="AA154" s="37"/>
      <c r="AB154" s="12"/>
    </row>
    <row r="155" spans="1:28" ht="15">
      <c r="A155" s="7" t="s">
        <v>39</v>
      </c>
      <c r="B155" s="11">
        <v>31.26675313445742</v>
      </c>
      <c r="C155" s="41">
        <v>7.599427414113255</v>
      </c>
      <c r="D155" s="11" t="s">
        <v>13</v>
      </c>
      <c r="E155" s="18">
        <v>1.149666330805685</v>
      </c>
      <c r="F155" s="19">
        <f t="shared" si="3"/>
        <v>1909.0973213028994</v>
      </c>
      <c r="G155" s="15">
        <v>0.7888021566813198</v>
      </c>
      <c r="H155" s="11" t="s">
        <v>13</v>
      </c>
      <c r="I155" s="13">
        <v>0.3192004561377452</v>
      </c>
      <c r="Y155" s="35"/>
      <c r="Z155" s="37"/>
      <c r="AA155" s="37"/>
      <c r="AB155" s="12"/>
    </row>
    <row r="156" spans="1:28" ht="15">
      <c r="A156" s="7" t="s">
        <v>40</v>
      </c>
      <c r="B156" s="11">
        <v>32.72727272727272</v>
      </c>
      <c r="C156" s="41">
        <v>9.856503368737368</v>
      </c>
      <c r="D156" s="11" t="s">
        <v>13</v>
      </c>
      <c r="E156" s="18">
        <v>1.1074096238184266</v>
      </c>
      <c r="F156" s="19">
        <f t="shared" si="3"/>
        <v>1880.234457433026</v>
      </c>
      <c r="G156" s="15">
        <v>0.12804933902625246</v>
      </c>
      <c r="H156" s="11" t="s">
        <v>13</v>
      </c>
      <c r="I156" s="13">
        <v>0.31279235262797106</v>
      </c>
      <c r="Y156" s="35"/>
      <c r="Z156" s="37"/>
      <c r="AA156" s="37"/>
      <c r="AB156" s="12"/>
    </row>
    <row r="157" spans="1:28" ht="15">
      <c r="A157" s="7" t="s">
        <v>0</v>
      </c>
      <c r="B157" s="11">
        <v>15.306022202573939</v>
      </c>
      <c r="C157" s="41">
        <v>12.673796373702377</v>
      </c>
      <c r="D157" s="11" t="s">
        <v>13</v>
      </c>
      <c r="E157" s="18">
        <v>1.709883381146583</v>
      </c>
      <c r="F157" s="19">
        <f t="shared" si="3"/>
        <v>1844.2076926636523</v>
      </c>
      <c r="G157" s="15">
        <v>0.0557708988223768</v>
      </c>
      <c r="H157" s="11" t="s">
        <v>13</v>
      </c>
      <c r="I157" s="13">
        <v>0.2902880510602624</v>
      </c>
      <c r="Y157" s="35"/>
      <c r="Z157" s="37"/>
      <c r="AA157" s="37"/>
      <c r="AB157" s="12"/>
    </row>
    <row r="158" spans="1:28" ht="15">
      <c r="A158" s="7" t="s">
        <v>1</v>
      </c>
      <c r="B158" s="11">
        <v>36.973228612448274</v>
      </c>
      <c r="C158" s="41">
        <v>15.375022403721516</v>
      </c>
      <c r="D158" s="11" t="s">
        <v>13</v>
      </c>
      <c r="E158" s="18">
        <v>0.9913426488725579</v>
      </c>
      <c r="F158" s="19">
        <f t="shared" si="3"/>
        <v>1809.6651603104665</v>
      </c>
      <c r="G158" s="15">
        <v>0.019029868327164117</v>
      </c>
      <c r="H158" s="11" t="s">
        <v>13</v>
      </c>
      <c r="I158" s="13">
        <v>0.31356419424240906</v>
      </c>
      <c r="Y158" s="35"/>
      <c r="Z158" s="37"/>
      <c r="AA158" s="37"/>
      <c r="AB158" s="12"/>
    </row>
    <row r="159" spans="25:28" ht="15">
      <c r="Y159" s="35"/>
      <c r="Z159" s="1"/>
      <c r="AA159" s="36"/>
      <c r="AB159" s="12"/>
    </row>
    <row r="160" spans="25:28" ht="15">
      <c r="Y160" s="35"/>
      <c r="Z160" s="1"/>
      <c r="AA160" s="36"/>
      <c r="AB160" s="12"/>
    </row>
    <row r="161" spans="1:28" ht="15">
      <c r="A161" s="33" t="s">
        <v>52</v>
      </c>
      <c r="Y161" s="35"/>
      <c r="Z161" s="1"/>
      <c r="AA161" s="36"/>
      <c r="AB161" s="12"/>
    </row>
    <row r="162" spans="1:28" ht="15">
      <c r="A162" s="7" t="s">
        <v>36</v>
      </c>
      <c r="B162" s="11">
        <v>44.27828348504551</v>
      </c>
      <c r="C162" s="41">
        <v>0.8124884805079177</v>
      </c>
      <c r="D162" s="11" t="s">
        <v>13</v>
      </c>
      <c r="E162" s="18">
        <v>0.8124884805079177</v>
      </c>
      <c r="F162" s="19">
        <f>2006.2767-C162/0.08605</f>
        <v>1996.8346490934582</v>
      </c>
      <c r="G162" s="15">
        <v>2.4177642259380265</v>
      </c>
      <c r="H162" s="11" t="s">
        <v>13</v>
      </c>
      <c r="I162" s="13">
        <v>0.24751141086535786</v>
      </c>
      <c r="Y162" s="35"/>
      <c r="Z162" s="1"/>
      <c r="AA162" s="36"/>
      <c r="AB162" s="12"/>
    </row>
    <row r="163" spans="1:25" ht="15">
      <c r="A163" s="7" t="s">
        <v>37</v>
      </c>
      <c r="B163" s="11">
        <v>40.918044018155356</v>
      </c>
      <c r="C163" s="41">
        <v>2.516712851989679</v>
      </c>
      <c r="D163" s="11" t="s">
        <v>13</v>
      </c>
      <c r="E163" s="18">
        <v>0.8917358909738435</v>
      </c>
      <c r="F163" s="19">
        <f>2006.2767-C163/0.08605</f>
        <v>1977.0296011970984</v>
      </c>
      <c r="G163" s="15">
        <v>1.3020696695078546</v>
      </c>
      <c r="H163" s="11" t="s">
        <v>13</v>
      </c>
      <c r="I163" s="13">
        <v>0.14978155606686056</v>
      </c>
      <c r="Y163" s="35"/>
    </row>
    <row r="164" spans="1:25" ht="15">
      <c r="A164" s="7" t="s">
        <v>38</v>
      </c>
      <c r="B164" s="11">
        <v>37.805267358339975</v>
      </c>
      <c r="C164" s="41">
        <v>4.378154958784196</v>
      </c>
      <c r="D164" s="11" t="s">
        <v>13</v>
      </c>
      <c r="E164" s="18">
        <v>0.9697062158206741</v>
      </c>
      <c r="F164" s="19">
        <f>2006.2767-C164/0.08605</f>
        <v>1955.3975023383591</v>
      </c>
      <c r="G164" s="15">
        <v>0.5597092244965327</v>
      </c>
      <c r="H164" s="11" t="s">
        <v>13</v>
      </c>
      <c r="I164" s="13">
        <v>0.1500409408672531</v>
      </c>
      <c r="Y164" s="35"/>
    </row>
    <row r="165" spans="1:25" ht="15">
      <c r="A165" s="7" t="s">
        <v>39</v>
      </c>
      <c r="B165" s="11">
        <v>39.781050641883915</v>
      </c>
      <c r="C165" s="41">
        <v>6.267547202981157</v>
      </c>
      <c r="D165" s="11" t="s">
        <v>13</v>
      </c>
      <c r="E165" s="18">
        <v>0.9196860283762868</v>
      </c>
      <c r="F165" s="19">
        <f>2006.2767-C165/0.08605</f>
        <v>1933.4405907265407</v>
      </c>
      <c r="G165" s="15">
        <v>0.36895864248233634</v>
      </c>
      <c r="H165" s="11" t="s">
        <v>13</v>
      </c>
      <c r="I165" s="13">
        <v>0.1255348731306558</v>
      </c>
      <c r="Y165" s="35"/>
    </row>
    <row r="166" ht="15">
      <c r="Y166" s="35"/>
    </row>
    <row r="167" spans="1:25" ht="15">
      <c r="A167" s="33" t="s">
        <v>53</v>
      </c>
      <c r="Y167" s="35"/>
    </row>
    <row r="168" spans="1:27" ht="15">
      <c r="A168" s="7" t="s">
        <v>36</v>
      </c>
      <c r="B168" s="11">
        <v>36.91335740072201</v>
      </c>
      <c r="C168" s="41">
        <v>0.9929129843498345</v>
      </c>
      <c r="D168" s="11" t="s">
        <v>13</v>
      </c>
      <c r="E168" s="18">
        <v>0.9929129843498345</v>
      </c>
      <c r="F168" s="19"/>
      <c r="G168" s="15">
        <v>6.4584818966293</v>
      </c>
      <c r="H168" s="11" t="s">
        <v>13</v>
      </c>
      <c r="I168" s="13">
        <v>0.5588290948636558</v>
      </c>
      <c r="Y168" s="35"/>
      <c r="Z168" s="37"/>
      <c r="AA168" s="37"/>
    </row>
    <row r="169" spans="1:27" ht="15">
      <c r="A169" s="7" t="s">
        <v>37</v>
      </c>
      <c r="B169" s="11">
        <v>40.13619339462036</v>
      </c>
      <c r="C169" s="41">
        <v>2.8967176462662207</v>
      </c>
      <c r="D169" s="11" t="s">
        <v>13</v>
      </c>
      <c r="E169" s="18">
        <v>0.9108916775665519</v>
      </c>
      <c r="F169" s="19"/>
      <c r="G169" s="15">
        <v>3.7096218804665817</v>
      </c>
      <c r="H169" s="11" t="s">
        <v>13</v>
      </c>
      <c r="I169" s="13">
        <v>0.48979793710827246</v>
      </c>
      <c r="Y169" s="35"/>
      <c r="Z169" s="37"/>
      <c r="AA169" s="37"/>
    </row>
    <row r="170" spans="1:27" ht="15">
      <c r="A170" s="7" t="s">
        <v>38</v>
      </c>
      <c r="B170" s="11">
        <v>37.26044132244025</v>
      </c>
      <c r="C170" s="41">
        <v>4.79144401478703</v>
      </c>
      <c r="D170" s="11" t="s">
        <v>13</v>
      </c>
      <c r="E170" s="18">
        <v>0.9838346909542571</v>
      </c>
      <c r="F170" s="19"/>
      <c r="G170" s="15">
        <v>2.3457196761697423</v>
      </c>
      <c r="H170" s="11" t="s">
        <v>13</v>
      </c>
      <c r="I170" s="13">
        <v>0.4382347261665062</v>
      </c>
      <c r="Y170" s="35"/>
      <c r="Z170" s="37"/>
      <c r="AA170" s="37"/>
    </row>
    <row r="171" spans="1:27" ht="15">
      <c r="A171" s="7" t="s">
        <v>39</v>
      </c>
      <c r="B171" s="11">
        <v>30.327311210219964</v>
      </c>
      <c r="C171" s="41">
        <v>6.952799799812477</v>
      </c>
      <c r="D171" s="11" t="s">
        <v>13</v>
      </c>
      <c r="E171" s="18">
        <v>1.1775210940711904</v>
      </c>
      <c r="F171" s="19"/>
      <c r="G171" s="15">
        <v>1.2667823217408192</v>
      </c>
      <c r="H171" s="11" t="s">
        <v>13</v>
      </c>
      <c r="I171" s="13">
        <v>0.40057197099246433</v>
      </c>
      <c r="Y171" s="35"/>
      <c r="Z171" s="37"/>
      <c r="AA171" s="37"/>
    </row>
    <row r="172" spans="1:27" ht="15">
      <c r="A172" s="7" t="s">
        <v>40</v>
      </c>
      <c r="B172" s="11">
        <v>34.830106230693886</v>
      </c>
      <c r="C172" s="41">
        <v>9.179031045398673</v>
      </c>
      <c r="D172" s="11" t="s">
        <v>13</v>
      </c>
      <c r="E172" s="18">
        <v>1.0487101515150072</v>
      </c>
      <c r="F172" s="39">
        <v>2005.63</v>
      </c>
      <c r="G172" s="15">
        <v>1.0672051916176615</v>
      </c>
      <c r="H172" s="11" t="s">
        <v>13</v>
      </c>
      <c r="I172" s="13">
        <v>0.340204223718472</v>
      </c>
      <c r="K172" s="34" t="s">
        <v>42</v>
      </c>
      <c r="Y172" s="35"/>
      <c r="Z172" s="37"/>
      <c r="AA172" s="37"/>
    </row>
    <row r="173" spans="1:27" ht="15">
      <c r="A173" s="7" t="s">
        <v>0</v>
      </c>
      <c r="B173" s="11">
        <v>40.73208722741434</v>
      </c>
      <c r="C173" s="41">
        <v>11.124007799635399</v>
      </c>
      <c r="D173" s="11" t="s">
        <v>13</v>
      </c>
      <c r="E173" s="18">
        <v>0.8962666027217189</v>
      </c>
      <c r="F173" s="19"/>
      <c r="G173" s="15">
        <v>2.4767673613006416</v>
      </c>
      <c r="H173" s="11" t="s">
        <v>13</v>
      </c>
      <c r="I173" s="13">
        <v>0.39331278436348827</v>
      </c>
      <c r="Y173" s="35"/>
      <c r="Z173" s="37"/>
      <c r="AA173" s="37"/>
    </row>
    <row r="174" spans="1:27" ht="15">
      <c r="A174" s="7" t="s">
        <v>1</v>
      </c>
      <c r="B174" s="11">
        <v>40.68481497235219</v>
      </c>
      <c r="C174" s="41">
        <v>12.917695269591276</v>
      </c>
      <c r="D174" s="11" t="s">
        <v>13</v>
      </c>
      <c r="E174" s="18">
        <v>0.8974208672341584</v>
      </c>
      <c r="F174" s="19"/>
      <c r="G174" s="15">
        <v>1.7321001621417371</v>
      </c>
      <c r="H174" s="11" t="s">
        <v>13</v>
      </c>
      <c r="I174" s="13">
        <v>0.41407181483017264</v>
      </c>
      <c r="Y174" s="35"/>
      <c r="Z174" s="37"/>
      <c r="AA174" s="37"/>
    </row>
    <row r="175" spans="1:27" ht="15">
      <c r="A175" s="7" t="s">
        <v>2</v>
      </c>
      <c r="B175" s="11">
        <v>29.1492050821526</v>
      </c>
      <c r="C175" s="41">
        <v>15.028342401271493</v>
      </c>
      <c r="D175" s="11" t="s">
        <v>13</v>
      </c>
      <c r="E175" s="18">
        <v>1.2132262644460579</v>
      </c>
      <c r="F175" s="19"/>
      <c r="G175" s="15">
        <v>8.578482778929056</v>
      </c>
      <c r="H175" s="11" t="s">
        <v>13</v>
      </c>
      <c r="I175" s="13">
        <v>0.6187687771190967</v>
      </c>
      <c r="Y175" s="35"/>
      <c r="Z175" s="37"/>
      <c r="AA175" s="37"/>
    </row>
    <row r="176" spans="1:27" ht="15">
      <c r="A176" s="7" t="s">
        <v>3</v>
      </c>
      <c r="B176" s="11">
        <v>26.284599262845994</v>
      </c>
      <c r="C176" s="41">
        <v>17.54539908480773</v>
      </c>
      <c r="D176" s="11" t="s">
        <v>13</v>
      </c>
      <c r="E176" s="18">
        <v>1.3038304190901786</v>
      </c>
      <c r="F176" s="19"/>
      <c r="G176" s="15">
        <v>9.266508514303014</v>
      </c>
      <c r="H176" s="11" t="s">
        <v>13</v>
      </c>
      <c r="I176" s="13">
        <v>0.34980790693747293</v>
      </c>
      <c r="Y176" s="35"/>
      <c r="Z176" s="37"/>
      <c r="AA176" s="37"/>
    </row>
    <row r="177" spans="1:27" ht="15">
      <c r="A177" s="7" t="s">
        <v>4</v>
      </c>
      <c r="B177" s="11">
        <v>25.52506300756091</v>
      </c>
      <c r="C177" s="41">
        <v>20.17803002561</v>
      </c>
      <c r="D177" s="11" t="s">
        <v>13</v>
      </c>
      <c r="E177" s="18">
        <v>1.328800521712089</v>
      </c>
      <c r="F177" s="19"/>
      <c r="G177" s="15">
        <v>8.99715691864998</v>
      </c>
      <c r="H177" s="11" t="s">
        <v>13</v>
      </c>
      <c r="I177" s="13">
        <v>0.518186291504122</v>
      </c>
      <c r="Y177" s="35"/>
      <c r="Z177" s="37"/>
      <c r="AA177" s="37"/>
    </row>
    <row r="178" spans="1:27" ht="15">
      <c r="A178" s="7" t="s">
        <v>5</v>
      </c>
      <c r="B178" s="11">
        <v>23.78922123775898</v>
      </c>
      <c r="C178" s="41">
        <v>22.8942761497607</v>
      </c>
      <c r="D178" s="11" t="s">
        <v>13</v>
      </c>
      <c r="E178" s="18">
        <v>1.3874456024386088</v>
      </c>
      <c r="F178" s="19"/>
      <c r="G178" s="15">
        <v>6.866383607339887</v>
      </c>
      <c r="H178" s="11" t="s">
        <v>13</v>
      </c>
      <c r="I178" s="13">
        <v>0.45762074512967427</v>
      </c>
      <c r="Y178" s="35"/>
      <c r="Z178" s="37"/>
      <c r="AA178" s="37"/>
    </row>
    <row r="179" spans="1:27" ht="15">
      <c r="A179" s="7" t="s">
        <v>6</v>
      </c>
      <c r="B179" s="11">
        <v>26.506202008269337</v>
      </c>
      <c r="C179" s="41">
        <v>25.57834379489408</v>
      </c>
      <c r="D179" s="11" t="s">
        <v>13</v>
      </c>
      <c r="E179" s="18">
        <v>1.29662204269477</v>
      </c>
      <c r="F179" s="19"/>
      <c r="G179" s="15">
        <v>5.556510396810759</v>
      </c>
      <c r="H179" s="11" t="s">
        <v>13</v>
      </c>
      <c r="I179" s="13">
        <v>0.44291094642597534</v>
      </c>
      <c r="Y179" s="35"/>
      <c r="Z179" s="37"/>
      <c r="AA179" s="37"/>
    </row>
    <row r="180" spans="1:27" ht="15">
      <c r="A180" s="7" t="s">
        <v>7</v>
      </c>
      <c r="B180" s="11">
        <v>27.793108328026612</v>
      </c>
      <c r="C180" s="41">
        <v>28.13039713847782</v>
      </c>
      <c r="D180" s="11" t="s">
        <v>13</v>
      </c>
      <c r="E180" s="18">
        <v>1.255431300888968</v>
      </c>
      <c r="F180" s="19"/>
      <c r="G180" s="15">
        <v>5.450089305031911</v>
      </c>
      <c r="H180" s="11" t="s">
        <v>13</v>
      </c>
      <c r="I180" s="13">
        <v>0.40201966072944073</v>
      </c>
      <c r="Y180" s="35"/>
      <c r="Z180" s="37"/>
      <c r="AA180" s="37"/>
    </row>
    <row r="181" spans="1:27" ht="15">
      <c r="A181" s="7" t="s">
        <v>8</v>
      </c>
      <c r="B181" s="11">
        <v>28.528317776686084</v>
      </c>
      <c r="C181" s="41">
        <v>30.6182286117353</v>
      </c>
      <c r="D181" s="11" t="s">
        <v>13</v>
      </c>
      <c r="E181" s="18">
        <v>1.2324001723685103</v>
      </c>
      <c r="F181" s="19"/>
      <c r="G181" s="15">
        <v>5.803901216242044</v>
      </c>
      <c r="H181" s="11" t="s">
        <v>13</v>
      </c>
      <c r="I181" s="13">
        <v>0.3508195233716713</v>
      </c>
      <c r="Y181" s="35"/>
      <c r="Z181" s="37"/>
      <c r="AA181" s="37"/>
    </row>
    <row r="182" spans="1:27" ht="15">
      <c r="A182" s="7" t="s">
        <v>9</v>
      </c>
      <c r="B182" s="11">
        <v>28.386439691546638</v>
      </c>
      <c r="C182" s="41">
        <v>33.08744560775342</v>
      </c>
      <c r="D182" s="11" t="s">
        <v>13</v>
      </c>
      <c r="E182" s="18">
        <v>1.2368168236496124</v>
      </c>
      <c r="F182" s="19"/>
      <c r="G182" s="15">
        <v>5.793065039549695</v>
      </c>
      <c r="H182" s="11" t="s">
        <v>13</v>
      </c>
      <c r="I182" s="13">
        <v>0.3298093821005555</v>
      </c>
      <c r="Y182" s="35"/>
      <c r="Z182" s="37"/>
      <c r="AA182" s="37"/>
    </row>
    <row r="183" spans="1:27" ht="15">
      <c r="A183" s="7" t="s">
        <v>10</v>
      </c>
      <c r="B183" s="11">
        <v>25.845089166888478</v>
      </c>
      <c r="C183" s="41">
        <v>35.64249183196085</v>
      </c>
      <c r="D183" s="11" t="s">
        <v>13</v>
      </c>
      <c r="E183" s="18">
        <v>1.318229400557809</v>
      </c>
      <c r="F183" s="19"/>
      <c r="G183" s="15">
        <v>6.503090518545924</v>
      </c>
      <c r="H183" s="11" t="s">
        <v>13</v>
      </c>
      <c r="I183" s="13">
        <v>0.41721295396935626</v>
      </c>
      <c r="Y183" s="35"/>
      <c r="Z183" s="37"/>
      <c r="AA183" s="37"/>
    </row>
    <row r="184" spans="1:27" ht="15">
      <c r="A184" s="7" t="s">
        <v>11</v>
      </c>
      <c r="B184" s="11">
        <v>25.537421813214472</v>
      </c>
      <c r="C184" s="41">
        <v>38.289112151723536</v>
      </c>
      <c r="D184" s="11" t="s">
        <v>13</v>
      </c>
      <c r="E184" s="18">
        <v>1.3283909192048802</v>
      </c>
      <c r="F184" s="19"/>
      <c r="G184" s="15">
        <v>5.5841287806275135</v>
      </c>
      <c r="H184" s="11" t="s">
        <v>13</v>
      </c>
      <c r="I184" s="13">
        <v>0.31313092751410443</v>
      </c>
      <c r="Y184" s="35"/>
      <c r="Z184" s="37"/>
      <c r="AA184" s="37"/>
    </row>
    <row r="185" spans="25:27" ht="15">
      <c r="Y185" s="35"/>
      <c r="Z185" s="37"/>
      <c r="AA185" s="37"/>
    </row>
    <row r="186" spans="1:27" ht="15">
      <c r="A186" s="33" t="s">
        <v>54</v>
      </c>
      <c r="Y186" s="35"/>
      <c r="Z186" s="37"/>
      <c r="AA186" s="37"/>
    </row>
    <row r="187" spans="1:27" ht="15">
      <c r="A187" s="7" t="s">
        <v>36</v>
      </c>
      <c r="B187" s="11">
        <v>33.89536325316141</v>
      </c>
      <c r="C187" s="41">
        <v>1.0744991883664432</v>
      </c>
      <c r="D187" s="11" t="s">
        <v>13</v>
      </c>
      <c r="E187" s="18">
        <v>1.0744991883664432</v>
      </c>
      <c r="F187" s="39">
        <v>2005.63</v>
      </c>
      <c r="G187" s="15">
        <v>2.5541211586125105</v>
      </c>
      <c r="H187" s="11" t="s">
        <v>13</v>
      </c>
      <c r="I187" s="13">
        <v>0.3785978796088638</v>
      </c>
      <c r="K187" s="34" t="s">
        <v>42</v>
      </c>
      <c r="Y187" s="35"/>
      <c r="Z187" s="37"/>
      <c r="AA187" s="37"/>
    </row>
    <row r="188" spans="1:27" ht="15">
      <c r="A188" s="7" t="s">
        <v>37</v>
      </c>
      <c r="B188" s="11">
        <v>31.03346601798614</v>
      </c>
      <c r="C188" s="41">
        <v>3.305531629031202</v>
      </c>
      <c r="D188" s="11" t="s">
        <v>13</v>
      </c>
      <c r="E188" s="18">
        <v>1.1565332522983156</v>
      </c>
      <c r="F188" s="19"/>
      <c r="G188" s="15">
        <v>5.692056283825955</v>
      </c>
      <c r="H188" s="11" t="s">
        <v>13</v>
      </c>
      <c r="I188" s="13">
        <v>0.41975311184484465</v>
      </c>
      <c r="Y188" s="35"/>
      <c r="Z188" s="37"/>
      <c r="AA188" s="37"/>
    </row>
    <row r="189" spans="1:27" ht="15">
      <c r="A189" s="7" t="s">
        <v>38</v>
      </c>
      <c r="B189" s="11">
        <v>25.066338748301074</v>
      </c>
      <c r="C189" s="41">
        <v>5.806146981548862</v>
      </c>
      <c r="D189" s="11" t="s">
        <v>13</v>
      </c>
      <c r="E189" s="18">
        <v>1.3440821002193446</v>
      </c>
      <c r="F189" s="19"/>
      <c r="G189" s="15">
        <v>6.4613270831088325</v>
      </c>
      <c r="H189" s="11" t="s">
        <v>13</v>
      </c>
      <c r="I189" s="13">
        <v>0.3480811378535164</v>
      </c>
      <c r="Y189" s="35"/>
      <c r="Z189" s="37"/>
      <c r="AA189" s="37"/>
    </row>
    <row r="190" spans="1:27" ht="15">
      <c r="A190" s="7" t="s">
        <v>39</v>
      </c>
      <c r="B190" s="11">
        <v>23.22136448988107</v>
      </c>
      <c r="C190" s="41">
        <v>8.557352619777037</v>
      </c>
      <c r="D190" s="11" t="s">
        <v>13</v>
      </c>
      <c r="E190" s="18">
        <v>1.407123538008831</v>
      </c>
      <c r="F190" s="19"/>
      <c r="G190" s="15">
        <v>5.253950908940234</v>
      </c>
      <c r="H190" s="11" t="s">
        <v>13</v>
      </c>
      <c r="I190" s="13">
        <v>0.31446180766638365</v>
      </c>
      <c r="Y190" s="35"/>
      <c r="Z190" s="37"/>
      <c r="AA190" s="37"/>
    </row>
    <row r="191" spans="1:27" ht="15">
      <c r="A191" s="7" t="s">
        <v>40</v>
      </c>
      <c r="B191" s="11">
        <v>22.491761901423263</v>
      </c>
      <c r="C191" s="41">
        <v>11.397251530979498</v>
      </c>
      <c r="D191" s="11" t="s">
        <v>13</v>
      </c>
      <c r="E191" s="18">
        <v>1.4327753731936295</v>
      </c>
      <c r="F191" s="39"/>
      <c r="G191" s="15">
        <v>3.763704909298626</v>
      </c>
      <c r="H191" s="11" t="s">
        <v>13</v>
      </c>
      <c r="I191" s="13">
        <v>0.2881504623803011</v>
      </c>
      <c r="Y191" s="35"/>
      <c r="Z191" s="37"/>
      <c r="AA191" s="37"/>
    </row>
    <row r="192" spans="1:27" ht="15">
      <c r="A192" s="7" t="s">
        <v>0</v>
      </c>
      <c r="B192" s="11">
        <v>21.706168114235247</v>
      </c>
      <c r="C192" s="41">
        <v>14.290897548624514</v>
      </c>
      <c r="D192" s="11" t="s">
        <v>13</v>
      </c>
      <c r="E192" s="18">
        <v>1.4608706444513857</v>
      </c>
      <c r="F192" s="19"/>
      <c r="G192" s="15">
        <v>2.006334413253059</v>
      </c>
      <c r="H192" s="11" t="s">
        <v>13</v>
      </c>
      <c r="I192" s="13">
        <v>0.23577327634545667</v>
      </c>
      <c r="Y192" s="35"/>
      <c r="Z192" s="37"/>
      <c r="AA192" s="37"/>
    </row>
    <row r="193" spans="1:27" ht="15">
      <c r="A193" s="7" t="s">
        <v>1</v>
      </c>
      <c r="B193" s="11">
        <v>20.16862390846131</v>
      </c>
      <c r="C193" s="41">
        <v>17.26910138378026</v>
      </c>
      <c r="D193" s="11" t="s">
        <v>13</v>
      </c>
      <c r="E193" s="18">
        <v>1.5173331907043586</v>
      </c>
      <c r="F193" s="19"/>
      <c r="G193" s="15">
        <v>1.200230361959814</v>
      </c>
      <c r="H193" s="11" t="s">
        <v>13</v>
      </c>
      <c r="I193" s="13">
        <v>0.20288170682765</v>
      </c>
      <c r="Y193" s="35"/>
      <c r="Z193" s="37"/>
      <c r="AA193" s="37"/>
    </row>
    <row r="194" spans="6:27" ht="15">
      <c r="F194" s="19"/>
      <c r="Y194" s="35"/>
      <c r="Z194" s="37"/>
      <c r="AA194" s="37"/>
    </row>
    <row r="195" spans="1:27" ht="15">
      <c r="A195" s="33" t="s">
        <v>55</v>
      </c>
      <c r="Z195" s="37"/>
      <c r="AA195" s="37"/>
    </row>
    <row r="196" spans="1:27" ht="15">
      <c r="A196" s="7" t="s">
        <v>36</v>
      </c>
      <c r="B196" s="11">
        <v>45.09747431095745</v>
      </c>
      <c r="C196" s="41">
        <v>0.7938928239598785</v>
      </c>
      <c r="D196" s="11" t="s">
        <v>13</v>
      </c>
      <c r="E196" s="18">
        <v>0.7938928239598785</v>
      </c>
      <c r="F196" s="19">
        <f>(2006.279+2005.63)/2</f>
        <v>2005.9545</v>
      </c>
      <c r="G196" s="15">
        <v>7.97999337650415</v>
      </c>
      <c r="H196" s="11" t="s">
        <v>13</v>
      </c>
      <c r="I196" s="13">
        <v>0.5419535309178926</v>
      </c>
      <c r="Z196" s="37"/>
      <c r="AA196" s="37"/>
    </row>
    <row r="197" spans="1:27" ht="15">
      <c r="A197" s="7" t="s">
        <v>37</v>
      </c>
      <c r="B197" s="11">
        <v>41.375282298886376</v>
      </c>
      <c r="C197" s="41">
        <v>2.468447705460668</v>
      </c>
      <c r="D197" s="11" t="s">
        <v>13</v>
      </c>
      <c r="E197" s="18">
        <v>0.8806620575409111</v>
      </c>
      <c r="F197" s="39">
        <v>2005.63</v>
      </c>
      <c r="G197" s="15">
        <v>6.241280658675232</v>
      </c>
      <c r="H197" s="11" t="s">
        <v>13</v>
      </c>
      <c r="I197" s="13">
        <v>0.3996486794963376</v>
      </c>
      <c r="K197" s="34" t="s">
        <v>42</v>
      </c>
      <c r="Z197" s="37"/>
      <c r="AA197" s="37"/>
    </row>
    <row r="198" spans="1:27" ht="15">
      <c r="A198" s="7" t="s">
        <v>38</v>
      </c>
      <c r="B198" s="11">
        <v>39.88539131799985</v>
      </c>
      <c r="C198" s="41">
        <v>4.266205922183613</v>
      </c>
      <c r="D198" s="11" t="s">
        <v>13</v>
      </c>
      <c r="E198" s="18">
        <v>0.917096159182034</v>
      </c>
      <c r="F198" s="19">
        <f>$F$197-(C198-$C$197)/1.2405</f>
        <v>2004.1807793496794</v>
      </c>
      <c r="G198" s="15">
        <v>7.862880485472716</v>
      </c>
      <c r="H198" s="11" t="s">
        <v>13</v>
      </c>
      <c r="I198" s="13">
        <v>0.6043222582727206</v>
      </c>
      <c r="Z198" s="37"/>
      <c r="AA198" s="37"/>
    </row>
    <row r="199" spans="1:27" ht="15">
      <c r="A199" s="7" t="s">
        <v>39</v>
      </c>
      <c r="B199" s="11">
        <v>42.03142065025624</v>
      </c>
      <c r="C199" s="41">
        <v>6.048236284272408</v>
      </c>
      <c r="D199" s="11" t="s">
        <v>13</v>
      </c>
      <c r="E199" s="18">
        <v>0.864934202906761</v>
      </c>
      <c r="F199" s="19">
        <f aca="true" t="shared" si="4" ref="F199:F207">$F$197-(C199-$C$197)/1.2405</f>
        <v>2002.7442373407403</v>
      </c>
      <c r="G199" s="15">
        <v>21.644571579221097</v>
      </c>
      <c r="H199" s="11" t="s">
        <v>13</v>
      </c>
      <c r="I199" s="13">
        <v>0.7729963080176511</v>
      </c>
      <c r="Z199" s="37"/>
      <c r="AA199" s="37"/>
    </row>
    <row r="200" spans="1:27" ht="15">
      <c r="A200" s="7" t="s">
        <v>40</v>
      </c>
      <c r="B200" s="11">
        <v>37.854761323900135</v>
      </c>
      <c r="C200" s="41">
        <v>7.881600536165165</v>
      </c>
      <c r="D200" s="11" t="s">
        <v>13</v>
      </c>
      <c r="E200" s="18">
        <v>0.9684300489859966</v>
      </c>
      <c r="F200" s="19">
        <f t="shared" si="4"/>
        <v>2001.2663137197062</v>
      </c>
      <c r="G200" s="15">
        <v>19.195352826363052</v>
      </c>
      <c r="H200" s="11" t="s">
        <v>13</v>
      </c>
      <c r="I200" s="13">
        <v>0.6847039565236261</v>
      </c>
      <c r="Z200" s="37"/>
      <c r="AA200" s="37"/>
    </row>
    <row r="201" spans="1:27" ht="15">
      <c r="A201" s="7" t="s">
        <v>0</v>
      </c>
      <c r="B201" s="11">
        <v>37.995567594188614</v>
      </c>
      <c r="C201" s="41">
        <v>9.814836660723044</v>
      </c>
      <c r="D201" s="11" t="s">
        <v>13</v>
      </c>
      <c r="E201" s="18">
        <v>0.9648060755718824</v>
      </c>
      <c r="F201" s="19">
        <f t="shared" si="4"/>
        <v>1999.707880729333</v>
      </c>
      <c r="G201" s="15">
        <v>19.07513577871303</v>
      </c>
      <c r="H201" s="11" t="s">
        <v>13</v>
      </c>
      <c r="I201" s="13">
        <v>0.683512673968718</v>
      </c>
      <c r="Z201" s="37"/>
      <c r="AA201" s="37"/>
    </row>
    <row r="202" spans="1:27" ht="15">
      <c r="A202" s="7" t="s">
        <v>1</v>
      </c>
      <c r="B202" s="11">
        <v>38.693973476582165</v>
      </c>
      <c r="C202" s="41">
        <v>11.726617231705433</v>
      </c>
      <c r="D202" s="11" t="s">
        <v>13</v>
      </c>
      <c r="E202" s="18">
        <v>0.9469744954105067</v>
      </c>
      <c r="F202" s="19">
        <f t="shared" si="4"/>
        <v>1998.1667436305968</v>
      </c>
      <c r="G202" s="15">
        <v>17.448750376900804</v>
      </c>
      <c r="H202" s="11" t="s">
        <v>13</v>
      </c>
      <c r="I202" s="13">
        <v>0.4935041634998478</v>
      </c>
      <c r="Z202" s="37"/>
      <c r="AA202" s="37"/>
    </row>
    <row r="203" spans="1:27" ht="15">
      <c r="A203" s="7" t="s">
        <v>2</v>
      </c>
      <c r="B203" s="11">
        <v>34.379470672389125</v>
      </c>
      <c r="C203" s="41">
        <v>13.734674954674526</v>
      </c>
      <c r="D203" s="11" t="s">
        <v>13</v>
      </c>
      <c r="E203" s="18">
        <v>1.0610832275585864</v>
      </c>
      <c r="F203" s="19">
        <f t="shared" si="4"/>
        <v>1996.5479949623427</v>
      </c>
      <c r="G203" s="15">
        <v>16.97006773855884</v>
      </c>
      <c r="H203" s="11" t="s">
        <v>13</v>
      </c>
      <c r="I203" s="13">
        <v>0.616317199497474</v>
      </c>
      <c r="Z203" s="37"/>
      <c r="AA203" s="37"/>
    </row>
    <row r="204" spans="1:27" ht="15">
      <c r="A204" s="7" t="s">
        <v>3</v>
      </c>
      <c r="B204" s="11">
        <v>36.08631597192131</v>
      </c>
      <c r="C204" s="41">
        <v>15.810550945617326</v>
      </c>
      <c r="D204" s="11" t="s">
        <v>13</v>
      </c>
      <c r="E204" s="18">
        <v>1.0147927633842126</v>
      </c>
      <c r="F204" s="19">
        <f t="shared" si="4"/>
        <v>1994.8745761868952</v>
      </c>
      <c r="G204" s="15">
        <v>16.61525884039848</v>
      </c>
      <c r="H204" s="11" t="s">
        <v>13</v>
      </c>
      <c r="I204" s="13">
        <v>0.5562591037346714</v>
      </c>
      <c r="Z204" s="37"/>
      <c r="AA204" s="37"/>
    </row>
    <row r="205" spans="1:27" ht="15">
      <c r="A205" s="7" t="s">
        <v>4</v>
      </c>
      <c r="B205" s="11">
        <v>38.33122229259024</v>
      </c>
      <c r="C205" s="41">
        <v>17.781550230176745</v>
      </c>
      <c r="D205" s="11" t="s">
        <v>13</v>
      </c>
      <c r="E205" s="18">
        <v>0.9562065211752084</v>
      </c>
      <c r="F205" s="19">
        <f t="shared" si="4"/>
        <v>1993.2857013101845</v>
      </c>
      <c r="G205" s="15">
        <v>15.125088734673229</v>
      </c>
      <c r="H205" s="11" t="s">
        <v>13</v>
      </c>
      <c r="I205" s="13">
        <v>0.7459285679092413</v>
      </c>
      <c r="Z205" s="37"/>
      <c r="AA205" s="37"/>
    </row>
    <row r="206" spans="1:27" ht="15">
      <c r="A206" s="7" t="s">
        <v>5</v>
      </c>
      <c r="B206" s="11">
        <v>37.481934880557674</v>
      </c>
      <c r="C206" s="41">
        <v>19.715829779348216</v>
      </c>
      <c r="D206" s="11" t="s">
        <v>13</v>
      </c>
      <c r="E206" s="18">
        <v>0.9780730279962635</v>
      </c>
      <c r="F206" s="19">
        <f t="shared" si="4"/>
        <v>1991.7264271875151</v>
      </c>
      <c r="G206" s="15">
        <v>15.578829890362535</v>
      </c>
      <c r="H206" s="11" t="s">
        <v>13</v>
      </c>
      <c r="I206" s="13">
        <v>0.4811329831980078</v>
      </c>
      <c r="Z206" s="37"/>
      <c r="AA206" s="37"/>
    </row>
    <row r="207" spans="1:27" ht="15">
      <c r="A207" s="7" t="s">
        <v>6</v>
      </c>
      <c r="B207" s="11">
        <v>38.55472721111488</v>
      </c>
      <c r="C207" s="41">
        <v>21.64441357847011</v>
      </c>
      <c r="D207" s="11" t="s">
        <v>13</v>
      </c>
      <c r="E207" s="18">
        <v>0.9505107711256338</v>
      </c>
      <c r="F207" s="19">
        <f t="shared" si="4"/>
        <v>1990.1717445602505</v>
      </c>
      <c r="G207" s="15">
        <v>14.300243588088197</v>
      </c>
      <c r="H207" s="11" t="s">
        <v>13</v>
      </c>
      <c r="I207" s="13">
        <v>0.708146940947262</v>
      </c>
      <c r="Z207" s="37"/>
      <c r="AA207" s="37"/>
    </row>
    <row r="208" spans="1:27" ht="15">
      <c r="A208" s="7" t="s">
        <v>7</v>
      </c>
      <c r="B208" s="11">
        <v>37.89509363613253</v>
      </c>
      <c r="C208" s="41">
        <v>23.5623153539377</v>
      </c>
      <c r="D208" s="11" t="s">
        <v>13</v>
      </c>
      <c r="E208" s="18">
        <v>0.967391004341957</v>
      </c>
      <c r="F208" s="19">
        <f>$F$207-(C208-$C$207)/0.3456</f>
        <v>1984.6222602562354</v>
      </c>
      <c r="G208" s="15">
        <v>11.364755745066436</v>
      </c>
      <c r="H208" s="11" t="s">
        <v>13</v>
      </c>
      <c r="I208" s="13">
        <v>0.5137985658321867</v>
      </c>
      <c r="Z208" s="37"/>
      <c r="AA208" s="37"/>
    </row>
    <row r="209" spans="1:27" ht="15">
      <c r="A209" s="7" t="s">
        <v>8</v>
      </c>
      <c r="B209" s="11">
        <v>36.318407960199</v>
      </c>
      <c r="C209" s="41">
        <v>25.53832346148338</v>
      </c>
      <c r="D209" s="11" t="s">
        <v>13</v>
      </c>
      <c r="E209" s="18">
        <v>1.008617103203726</v>
      </c>
      <c r="F209" s="19">
        <f aca="true" t="shared" si="5" ref="F209:F215">$F$207-(C209-$C$207)/0.3456</f>
        <v>1978.9046442043093</v>
      </c>
      <c r="G209" s="15">
        <v>10.144335478503974</v>
      </c>
      <c r="H209" s="11" t="s">
        <v>13</v>
      </c>
      <c r="I209" s="13">
        <v>0.5060638277437055</v>
      </c>
      <c r="Z209" s="37"/>
      <c r="AA209" s="37"/>
    </row>
    <row r="210" spans="1:27" ht="15">
      <c r="A210" s="7" t="s">
        <v>9</v>
      </c>
      <c r="B210" s="11">
        <v>36.5436765551812</v>
      </c>
      <c r="C210" s="41">
        <v>27.549590193291532</v>
      </c>
      <c r="D210" s="11" t="s">
        <v>13</v>
      </c>
      <c r="E210" s="18">
        <v>1.0026496286044282</v>
      </c>
      <c r="F210" s="19">
        <f t="shared" si="5"/>
        <v>1973.0850066701423</v>
      </c>
      <c r="G210" s="15">
        <v>9.027906450090056</v>
      </c>
      <c r="H210" s="11" t="s">
        <v>13</v>
      </c>
      <c r="I210" s="13">
        <v>0.6284913555959529</v>
      </c>
      <c r="Z210" s="37"/>
      <c r="AA210" s="37"/>
    </row>
    <row r="211" spans="1:27" ht="15">
      <c r="A211" s="7" t="s">
        <v>10</v>
      </c>
      <c r="B211" s="11">
        <v>34.99279046824012</v>
      </c>
      <c r="C211" s="41">
        <v>29.596510173865703</v>
      </c>
      <c r="D211" s="11" t="s">
        <v>13</v>
      </c>
      <c r="E211" s="18">
        <v>1.044270351969743</v>
      </c>
      <c r="F211" s="19">
        <f t="shared" si="5"/>
        <v>1967.1622058004255</v>
      </c>
      <c r="G211" s="15">
        <v>7.191703754471492</v>
      </c>
      <c r="H211" s="11" t="s">
        <v>13</v>
      </c>
      <c r="I211" s="13">
        <v>0.4944921177308451</v>
      </c>
      <c r="Z211" s="37"/>
      <c r="AA211" s="37"/>
    </row>
    <row r="212" spans="1:27" ht="15">
      <c r="A212" s="7" t="s">
        <v>11</v>
      </c>
      <c r="B212" s="11">
        <v>36.80707857520986</v>
      </c>
      <c r="C212" s="41">
        <v>31.636485536867337</v>
      </c>
      <c r="D212" s="11" t="s">
        <v>13</v>
      </c>
      <c r="E212" s="18">
        <v>0.9957050110318924</v>
      </c>
      <c r="F212" s="19">
        <f t="shared" si="5"/>
        <v>1961.2594993102587</v>
      </c>
      <c r="G212" s="15">
        <v>5.775567016365299</v>
      </c>
      <c r="H212" s="11" t="s">
        <v>13</v>
      </c>
      <c r="I212" s="13">
        <v>0.35569245799091836</v>
      </c>
      <c r="Z212" s="37"/>
      <c r="AA212" s="37"/>
    </row>
    <row r="213" spans="1:27" ht="15">
      <c r="A213" s="7" t="s">
        <v>12</v>
      </c>
      <c r="B213" s="11">
        <v>36.60161090458489</v>
      </c>
      <c r="C213" s="41">
        <v>33.63330968606095</v>
      </c>
      <c r="D213" s="11" t="s">
        <v>13</v>
      </c>
      <c r="E213" s="18">
        <v>1.0011191381617215</v>
      </c>
      <c r="F213" s="19">
        <f t="shared" si="5"/>
        <v>1955.481651656342</v>
      </c>
      <c r="G213" s="15">
        <v>5.432058359286988</v>
      </c>
      <c r="H213" s="11" t="s">
        <v>13</v>
      </c>
      <c r="I213" s="13">
        <v>0.47269089558894484</v>
      </c>
      <c r="Z213" s="37"/>
      <c r="AA213" s="37"/>
    </row>
    <row r="214" spans="1:27" ht="15">
      <c r="A214" s="7" t="s">
        <v>43</v>
      </c>
      <c r="B214" s="11">
        <v>37.93747876316683</v>
      </c>
      <c r="C214" s="41">
        <v>35.60072876457806</v>
      </c>
      <c r="D214" s="11" t="s">
        <v>13</v>
      </c>
      <c r="E214" s="18">
        <v>0.9662999403553933</v>
      </c>
      <c r="F214" s="19">
        <f t="shared" si="5"/>
        <v>1949.788888118966</v>
      </c>
      <c r="G214" s="15">
        <v>3.8067131365034417</v>
      </c>
      <c r="H214" s="11" t="s">
        <v>13</v>
      </c>
      <c r="I214" s="13">
        <v>0.325626970999578</v>
      </c>
      <c r="Z214" s="37"/>
      <c r="AA214" s="37"/>
    </row>
    <row r="215" spans="1:27" ht="15">
      <c r="A215" s="7" t="s">
        <v>44</v>
      </c>
      <c r="B215" s="11">
        <v>37.2581668252458</v>
      </c>
      <c r="C215" s="41">
        <v>37.55092268957126</v>
      </c>
      <c r="D215" s="11" t="s">
        <v>13</v>
      </c>
      <c r="E215" s="18">
        <v>0.9838939846378095</v>
      </c>
      <c r="F215" s="19">
        <f t="shared" si="5"/>
        <v>1944.1459658822957</v>
      </c>
      <c r="G215" s="15">
        <v>2.732345490969707</v>
      </c>
      <c r="H215" s="11" t="s">
        <v>13</v>
      </c>
      <c r="I215" s="13">
        <v>1.0871903729252383</v>
      </c>
      <c r="Z215" s="37"/>
      <c r="AA215" s="37"/>
    </row>
    <row r="216" spans="26:27" ht="15">
      <c r="Z216" s="37"/>
      <c r="AA216" s="37"/>
    </row>
    <row r="217" spans="1:27" ht="15">
      <c r="A217" s="33" t="s">
        <v>57</v>
      </c>
      <c r="Z217" s="37"/>
      <c r="AA217" s="37"/>
    </row>
    <row r="218" spans="1:27" ht="15">
      <c r="A218" s="7" t="s">
        <v>36</v>
      </c>
      <c r="B218" s="11">
        <v>44.543844935234375</v>
      </c>
      <c r="C218" s="41">
        <v>0.806430152412856</v>
      </c>
      <c r="D218" s="11" t="s">
        <v>13</v>
      </c>
      <c r="E218" s="18">
        <v>0.806430152412856</v>
      </c>
      <c r="F218" s="19"/>
      <c r="G218" s="15">
        <v>18.93918915172314</v>
      </c>
      <c r="H218" s="11" t="s">
        <v>13</v>
      </c>
      <c r="I218" s="13">
        <v>0.7414777262791741</v>
      </c>
      <c r="Z218" s="37"/>
      <c r="AA218" s="37"/>
    </row>
    <row r="219" spans="1:27" ht="15">
      <c r="A219" s="7" t="s">
        <v>37</v>
      </c>
      <c r="B219" s="11">
        <v>37.98402588211505</v>
      </c>
      <c r="C219" s="41">
        <v>2.5779630651527476</v>
      </c>
      <c r="D219" s="11" t="s">
        <v>13</v>
      </c>
      <c r="E219" s="18">
        <v>0.9651027603270357</v>
      </c>
      <c r="F219" s="19"/>
      <c r="G219" s="15">
        <v>16.072255178654295</v>
      </c>
      <c r="H219" s="11" t="s">
        <v>13</v>
      </c>
      <c r="I219" s="13">
        <v>0.7264426272150848</v>
      </c>
      <c r="Z219" s="37"/>
      <c r="AA219" s="37"/>
    </row>
    <row r="220" spans="1:27" ht="15">
      <c r="A220" s="7" t="s">
        <v>38</v>
      </c>
      <c r="B220" s="11">
        <v>29.763474214811943</v>
      </c>
      <c r="C220" s="41">
        <v>4.737566147382545</v>
      </c>
      <c r="D220" s="11" t="s">
        <v>13</v>
      </c>
      <c r="E220" s="18">
        <v>1.1945003219027612</v>
      </c>
      <c r="F220" s="19"/>
      <c r="G220" s="15">
        <v>12.516094553966889</v>
      </c>
      <c r="H220" s="11" t="s">
        <v>13</v>
      </c>
      <c r="I220" s="13">
        <v>0.4127947164749159</v>
      </c>
      <c r="Z220" s="37"/>
      <c r="AA220" s="37"/>
    </row>
    <row r="221" spans="1:27" ht="15">
      <c r="A221" s="7" t="s">
        <v>39</v>
      </c>
      <c r="B221" s="11">
        <v>27.48470428280081</v>
      </c>
      <c r="C221" s="41">
        <v>7.197266179532769</v>
      </c>
      <c r="D221" s="11" t="s">
        <v>13</v>
      </c>
      <c r="E221" s="18">
        <v>1.2651997102474637</v>
      </c>
      <c r="F221" s="19"/>
      <c r="G221" s="15">
        <v>12.839296755821183</v>
      </c>
      <c r="H221" s="11" t="s">
        <v>13</v>
      </c>
      <c r="I221" s="13">
        <v>0.45467095717701067</v>
      </c>
      <c r="Z221" s="37"/>
      <c r="AA221" s="37"/>
    </row>
    <row r="222" spans="1:27" ht="15">
      <c r="A222" s="7" t="s">
        <v>40</v>
      </c>
      <c r="B222" s="11">
        <v>24.122837980938936</v>
      </c>
      <c r="C222" s="41">
        <v>9.838465769981937</v>
      </c>
      <c r="D222" s="11" t="s">
        <v>13</v>
      </c>
      <c r="E222" s="18">
        <v>1.3759998802017046</v>
      </c>
      <c r="F222" s="19"/>
      <c r="G222" s="15">
        <v>9.362286710421529</v>
      </c>
      <c r="H222" s="11" t="s">
        <v>13</v>
      </c>
      <c r="I222" s="13">
        <v>0.4972954738106566</v>
      </c>
      <c r="Z222" s="37"/>
      <c r="AA222" s="37"/>
    </row>
    <row r="223" spans="1:27" ht="15">
      <c r="A223" s="7" t="s">
        <v>0</v>
      </c>
      <c r="B223" s="11">
        <v>26.022277042685214</v>
      </c>
      <c r="C223" s="41">
        <v>12.526873650063289</v>
      </c>
      <c r="D223" s="11" t="s">
        <v>13</v>
      </c>
      <c r="E223" s="18">
        <v>1.3124079998796483</v>
      </c>
      <c r="F223" s="19"/>
      <c r="G223" s="15">
        <v>9.60447338675847</v>
      </c>
      <c r="H223" s="11" t="s">
        <v>13</v>
      </c>
      <c r="I223" s="13">
        <v>0.48759108559566267</v>
      </c>
      <c r="Z223" s="37"/>
      <c r="AA223" s="37"/>
    </row>
    <row r="224" spans="1:27" ht="15">
      <c r="A224" s="7" t="s">
        <v>1</v>
      </c>
      <c r="B224" s="11">
        <v>31.561053240740744</v>
      </c>
      <c r="C224" s="41">
        <v>14.980331755099279</v>
      </c>
      <c r="D224" s="11" t="s">
        <v>13</v>
      </c>
      <c r="E224" s="18">
        <v>1.1410501051563422</v>
      </c>
      <c r="F224" s="19"/>
      <c r="G224" s="15">
        <v>16.243731330742314</v>
      </c>
      <c r="H224" s="11" t="s">
        <v>13</v>
      </c>
      <c r="I224" s="13">
        <v>0.5614101019322684</v>
      </c>
      <c r="Z224" s="37"/>
      <c r="AA224" s="37"/>
    </row>
    <row r="225" spans="1:27" ht="15">
      <c r="A225" s="7" t="s">
        <v>2</v>
      </c>
      <c r="B225" s="11">
        <v>30.271292457633287</v>
      </c>
      <c r="C225" s="41">
        <v>17.300581028009518</v>
      </c>
      <c r="D225" s="11" t="s">
        <v>13</v>
      </c>
      <c r="E225" s="18">
        <v>1.1791991677538949</v>
      </c>
      <c r="F225" s="19"/>
      <c r="G225" s="15">
        <v>14.751886405367966</v>
      </c>
      <c r="H225" s="11" t="s">
        <v>13</v>
      </c>
      <c r="I225" s="13">
        <v>0.43568012363009523</v>
      </c>
      <c r="Z225" s="37"/>
      <c r="AA225" s="37"/>
    </row>
    <row r="226" spans="1:27" ht="15">
      <c r="A226" s="7" t="s">
        <v>3</v>
      </c>
      <c r="B226" s="11">
        <v>27.19829120683517</v>
      </c>
      <c r="C226" s="41">
        <v>19.754109408018532</v>
      </c>
      <c r="D226" s="11" t="s">
        <v>13</v>
      </c>
      <c r="E226" s="18">
        <v>1.2743292122551204</v>
      </c>
      <c r="F226" s="19"/>
      <c r="G226" s="15">
        <v>10.86763147174668</v>
      </c>
      <c r="H226" s="11" t="s">
        <v>13</v>
      </c>
      <c r="I226" s="13">
        <v>0.5662128830191326</v>
      </c>
      <c r="Z226" s="37"/>
      <c r="AA226" s="37"/>
    </row>
    <row r="227" spans="1:27" ht="15">
      <c r="A227" s="7" t="s">
        <v>4</v>
      </c>
      <c r="B227" s="11">
        <v>25.6500920810313</v>
      </c>
      <c r="C227" s="41">
        <v>22.353100428548153</v>
      </c>
      <c r="D227" s="11" t="s">
        <v>13</v>
      </c>
      <c r="E227" s="18">
        <v>1.3246618082745</v>
      </c>
      <c r="F227" s="19"/>
      <c r="G227" s="15">
        <v>8.260613955949085</v>
      </c>
      <c r="H227" s="11" t="s">
        <v>13</v>
      </c>
      <c r="I227" s="13">
        <v>0.6011832528804024</v>
      </c>
      <c r="Z227" s="37"/>
      <c r="AA227" s="37"/>
    </row>
    <row r="228" spans="1:27" ht="15">
      <c r="A228" s="7" t="s">
        <v>5</v>
      </c>
      <c r="B228" s="11">
        <v>25.68481682405734</v>
      </c>
      <c r="C228" s="41">
        <v>25.001276579955054</v>
      </c>
      <c r="D228" s="11" t="s">
        <v>13</v>
      </c>
      <c r="E228" s="18">
        <v>1.323514343132401</v>
      </c>
      <c r="F228" s="19"/>
      <c r="G228" s="15">
        <v>7.599288995658435</v>
      </c>
      <c r="H228" s="11" t="s">
        <v>13</v>
      </c>
      <c r="I228" s="13">
        <v>0.3403448025867516</v>
      </c>
      <c r="Z228" s="37"/>
      <c r="AA228" s="37"/>
    </row>
    <row r="229" spans="1:27" ht="15">
      <c r="A229" s="7" t="s">
        <v>6</v>
      </c>
      <c r="B229" s="11">
        <v>26.215805471124614</v>
      </c>
      <c r="C229" s="41">
        <v>27.630866106708048</v>
      </c>
      <c r="D229" s="11" t="s">
        <v>13</v>
      </c>
      <c r="E229" s="18">
        <v>1.3060751836205913</v>
      </c>
      <c r="F229" s="19"/>
      <c r="G229" s="15">
        <v>4.495627569132894</v>
      </c>
      <c r="H229" s="11" t="s">
        <v>13</v>
      </c>
      <c r="I229" s="13">
        <v>0.4260168509420701</v>
      </c>
      <c r="Z229" s="37"/>
      <c r="AA229" s="37"/>
    </row>
    <row r="230" spans="1:27" ht="15">
      <c r="A230" s="7" t="s">
        <v>7</v>
      </c>
      <c r="B230" s="11">
        <v>25.88717015468608</v>
      </c>
      <c r="C230" s="41">
        <v>30.253786121974994</v>
      </c>
      <c r="D230" s="11" t="s">
        <v>13</v>
      </c>
      <c r="E230" s="18">
        <v>1.316844831646354</v>
      </c>
      <c r="F230" s="19"/>
      <c r="G230" s="15">
        <v>3.9282455891264036</v>
      </c>
      <c r="H230" s="11" t="s">
        <v>13</v>
      </c>
      <c r="I230" s="13">
        <v>0.4124398826302838</v>
      </c>
      <c r="Z230" s="37"/>
      <c r="AA230" s="37"/>
    </row>
    <row r="231" spans="1:27" ht="15">
      <c r="A231" s="7" t="s">
        <v>8</v>
      </c>
      <c r="B231" s="11">
        <v>25.9717803292295</v>
      </c>
      <c r="C231" s="41">
        <v>32.88469571773015</v>
      </c>
      <c r="D231" s="11" t="s">
        <v>13</v>
      </c>
      <c r="E231" s="18">
        <v>1.314064764108806</v>
      </c>
      <c r="F231" s="19"/>
      <c r="G231" s="15">
        <v>3.250039744965373</v>
      </c>
      <c r="H231" s="11" t="s">
        <v>13</v>
      </c>
      <c r="I231" s="13">
        <v>0.3643136413209372</v>
      </c>
      <c r="Z231" s="37"/>
      <c r="AA231" s="37"/>
    </row>
    <row r="232" spans="1:27" ht="15">
      <c r="A232" s="7" t="s">
        <v>9</v>
      </c>
      <c r="B232" s="11">
        <v>24.99138465779861</v>
      </c>
      <c r="C232" s="41">
        <v>35.545354120462925</v>
      </c>
      <c r="D232" s="11" t="s">
        <v>13</v>
      </c>
      <c r="E232" s="18">
        <v>1.346593638623967</v>
      </c>
      <c r="F232" s="19"/>
      <c r="G232" s="15">
        <v>2.2920194388316486</v>
      </c>
      <c r="H232" s="11" t="s">
        <v>13</v>
      </c>
      <c r="I232" s="13">
        <v>0.36966524626382374</v>
      </c>
      <c r="Z232" s="37"/>
      <c r="AA232" s="37"/>
    </row>
    <row r="233" spans="1:27" ht="15">
      <c r="A233" s="7" t="s">
        <v>10</v>
      </c>
      <c r="B233" s="11">
        <v>24.82990811531177</v>
      </c>
      <c r="C233" s="41">
        <v>38.243966122007734</v>
      </c>
      <c r="D233" s="11" t="s">
        <v>13</v>
      </c>
      <c r="E233" s="18">
        <v>1.3520183629208467</v>
      </c>
      <c r="F233" s="19"/>
      <c r="G233" s="15">
        <v>1.5219614057900719</v>
      </c>
      <c r="H233" s="11" t="s">
        <v>13</v>
      </c>
      <c r="I233" s="13">
        <v>0.27927632223927523</v>
      </c>
      <c r="Z233" s="37"/>
      <c r="AA233" s="37"/>
    </row>
    <row r="234" spans="1:27" ht="15">
      <c r="A234" s="7" t="s">
        <v>11</v>
      </c>
      <c r="B234" s="11">
        <v>24.959382615759548</v>
      </c>
      <c r="C234" s="41">
        <v>40.94365169307462</v>
      </c>
      <c r="D234" s="11" t="s">
        <v>13</v>
      </c>
      <c r="E234" s="18">
        <v>1.3476672081460448</v>
      </c>
      <c r="F234" s="19"/>
      <c r="G234" s="15">
        <v>1.3867028721683696</v>
      </c>
      <c r="H234" s="11" t="s">
        <v>13</v>
      </c>
      <c r="I234" s="13">
        <v>0.31520401082955024</v>
      </c>
      <c r="Z234" s="37"/>
      <c r="AA234" s="37"/>
    </row>
    <row r="235" spans="1:27" ht="15">
      <c r="A235" s="7" t="s">
        <v>12</v>
      </c>
      <c r="B235" s="11">
        <v>24.744390310848825</v>
      </c>
      <c r="C235" s="41">
        <v>43.646217975575624</v>
      </c>
      <c r="D235" s="11" t="s">
        <v>13</v>
      </c>
      <c r="E235" s="18">
        <v>1.3548990743549625</v>
      </c>
      <c r="F235" s="19"/>
      <c r="G235" s="15">
        <v>0.9519419583352006</v>
      </c>
      <c r="H235" s="11" t="s">
        <v>13</v>
      </c>
      <c r="I235" s="13">
        <v>0.33469566176491156</v>
      </c>
      <c r="Z235" s="37"/>
      <c r="AA235" s="37"/>
    </row>
    <row r="236" spans="1:27" ht="15">
      <c r="A236" s="7" t="s">
        <v>43</v>
      </c>
      <c r="B236" s="11">
        <v>23.475654335429155</v>
      </c>
      <c r="C236" s="41">
        <v>46.39939794874508</v>
      </c>
      <c r="D236" s="11" t="s">
        <v>13</v>
      </c>
      <c r="E236" s="18">
        <v>1.3982808988144966</v>
      </c>
      <c r="F236" s="19"/>
      <c r="G236" s="15">
        <v>0.8675669365226304</v>
      </c>
      <c r="H236" s="11" t="s">
        <v>13</v>
      </c>
      <c r="I236" s="13">
        <v>0.3380392861736074</v>
      </c>
      <c r="Z236" s="37"/>
      <c r="AA236" s="37"/>
    </row>
    <row r="237" spans="1:27" ht="15">
      <c r="A237" s="7" t="s">
        <v>44</v>
      </c>
      <c r="B237" s="11">
        <v>21.92279138827022</v>
      </c>
      <c r="C237" s="41">
        <v>49.250752479504705</v>
      </c>
      <c r="D237" s="11" t="s">
        <v>13</v>
      </c>
      <c r="E237" s="18">
        <v>1.4530736319451223</v>
      </c>
      <c r="F237" s="19"/>
      <c r="G237" s="15">
        <v>0.574190347959496</v>
      </c>
      <c r="H237" s="11" t="s">
        <v>13</v>
      </c>
      <c r="I237" s="13">
        <v>0.17673800522513225</v>
      </c>
      <c r="Z237" s="37"/>
      <c r="AA237" s="37"/>
    </row>
    <row r="238" spans="6:27" ht="15">
      <c r="F238" s="19"/>
      <c r="Z238" s="37"/>
      <c r="AA238" s="37"/>
    </row>
    <row r="239" spans="1:27" ht="15">
      <c r="A239" s="33" t="s">
        <v>56</v>
      </c>
      <c r="Z239" s="37"/>
      <c r="AA239" s="37"/>
    </row>
    <row r="240" spans="1:27" ht="15">
      <c r="A240" s="7" t="s">
        <v>36</v>
      </c>
      <c r="B240" s="11">
        <v>44.03327952315907</v>
      </c>
      <c r="C240" s="41">
        <v>0.8181036600503088</v>
      </c>
      <c r="D240" s="11" t="s">
        <v>13</v>
      </c>
      <c r="E240" s="18">
        <v>0.8181036600503088</v>
      </c>
      <c r="F240" s="19">
        <f>(2006.279+2005.63)/2</f>
        <v>2005.9545</v>
      </c>
      <c r="G240" s="15">
        <v>30.002638260348753</v>
      </c>
      <c r="H240" s="11" t="s">
        <v>13</v>
      </c>
      <c r="I240" s="13">
        <v>0.8080217370113617</v>
      </c>
      <c r="K240" s="32">
        <v>0.054694798170718435</v>
      </c>
      <c r="L240" s="11" t="s">
        <v>13</v>
      </c>
      <c r="M240" s="31">
        <v>0.008340878525664923</v>
      </c>
      <c r="Z240" s="37"/>
      <c r="AA240" s="37"/>
    </row>
    <row r="241" spans="1:27" ht="15">
      <c r="A241" s="7" t="s">
        <v>37</v>
      </c>
      <c r="B241" s="11">
        <v>43.76212650368645</v>
      </c>
      <c r="C241" s="41">
        <v>2.460554573662507</v>
      </c>
      <c r="D241" s="11" t="s">
        <v>13</v>
      </c>
      <c r="E241" s="18">
        <v>0.8243472535618893</v>
      </c>
      <c r="F241" s="39">
        <v>2005.63</v>
      </c>
      <c r="G241" s="15">
        <v>15.451405311341567</v>
      </c>
      <c r="H241" s="11" t="s">
        <v>13</v>
      </c>
      <c r="I241" s="13">
        <v>0.5978429204942086</v>
      </c>
      <c r="K241" s="32">
        <v>0.050661910916683754</v>
      </c>
      <c r="L241" s="11" t="s">
        <v>13</v>
      </c>
      <c r="M241" s="31">
        <v>0.01330514832155331</v>
      </c>
      <c r="O241" s="34" t="s">
        <v>42</v>
      </c>
      <c r="Z241" s="37"/>
      <c r="AA241" s="37"/>
    </row>
    <row r="242" spans="1:27" ht="15">
      <c r="A242" s="7" t="s">
        <v>38</v>
      </c>
      <c r="B242" s="11">
        <v>42.31448763250883</v>
      </c>
      <c r="C242" s="41">
        <v>4.143109425354779</v>
      </c>
      <c r="D242" s="11" t="s">
        <v>13</v>
      </c>
      <c r="E242" s="18">
        <v>0.8582075981303828</v>
      </c>
      <c r="F242" s="19">
        <f aca="true" t="shared" si="6" ref="F242:F247">$F$241-(C242-$C$241)/0.5515</f>
        <v>2002.579129915336</v>
      </c>
      <c r="G242" s="15">
        <v>40.5540454538352</v>
      </c>
      <c r="H242" s="11" t="s">
        <v>13</v>
      </c>
      <c r="I242" s="13">
        <v>0.9394859895858659</v>
      </c>
      <c r="K242" s="32">
        <v>0.06566232102304216</v>
      </c>
      <c r="L242" s="11" t="s">
        <v>13</v>
      </c>
      <c r="M242" s="31">
        <v>0.011306095010590041</v>
      </c>
      <c r="Z242" s="37"/>
      <c r="AA242" s="37"/>
    </row>
    <row r="243" spans="1:27" ht="15">
      <c r="A243" s="7" t="s">
        <v>39</v>
      </c>
      <c r="B243" s="11">
        <v>41.64235834880227</v>
      </c>
      <c r="C243" s="41">
        <v>5.875554131315949</v>
      </c>
      <c r="D243" s="11" t="s">
        <v>13</v>
      </c>
      <c r="E243" s="18">
        <v>0.8742371078307875</v>
      </c>
      <c r="F243" s="19">
        <f t="shared" si="6"/>
        <v>1999.4377977195768</v>
      </c>
      <c r="G243" s="15">
        <v>33.9051891043047</v>
      </c>
      <c r="H243" s="11" t="s">
        <v>13</v>
      </c>
      <c r="I243" s="13">
        <v>0.8050741998852826</v>
      </c>
      <c r="K243" s="32">
        <v>0.0912197002357409</v>
      </c>
      <c r="L243" s="11" t="s">
        <v>13</v>
      </c>
      <c r="M243" s="31">
        <v>0.010542980429256485</v>
      </c>
      <c r="Z243" s="37"/>
      <c r="AA243" s="37"/>
    </row>
    <row r="244" spans="1:27" ht="15">
      <c r="A244" s="7" t="s">
        <v>40</v>
      </c>
      <c r="B244" s="11">
        <v>41.467333095323106</v>
      </c>
      <c r="C244" s="41">
        <v>7.628235272455575</v>
      </c>
      <c r="D244" s="11" t="s">
        <v>13</v>
      </c>
      <c r="E244" s="18">
        <v>0.878444033308837</v>
      </c>
      <c r="F244" s="19">
        <f t="shared" si="6"/>
        <v>1996.2597720783444</v>
      </c>
      <c r="G244" s="15">
        <v>31.361880715826857</v>
      </c>
      <c r="H244" s="11" t="s">
        <v>13</v>
      </c>
      <c r="I244" s="13">
        <v>0.6346719084947331</v>
      </c>
      <c r="K244" s="32">
        <v>0.07842202089029028</v>
      </c>
      <c r="L244" s="11" t="s">
        <v>13</v>
      </c>
      <c r="M244" s="31">
        <v>0.012862871151317455</v>
      </c>
      <c r="Z244" s="37"/>
      <c r="AA244" s="37"/>
    </row>
    <row r="245" spans="1:27" ht="15">
      <c r="A245" s="7" t="s">
        <v>0</v>
      </c>
      <c r="B245" s="11">
        <v>43.19749216300941</v>
      </c>
      <c r="C245" s="41">
        <v>9.344127004453128</v>
      </c>
      <c r="D245" s="11" t="s">
        <v>13</v>
      </c>
      <c r="E245" s="18">
        <v>0.8374476986887163</v>
      </c>
      <c r="F245" s="19">
        <f t="shared" si="6"/>
        <v>1993.1484543412682</v>
      </c>
      <c r="G245" s="15">
        <v>28.657373070223112</v>
      </c>
      <c r="H245" s="11" t="s">
        <v>13</v>
      </c>
      <c r="I245" s="13">
        <v>0.8460353647315411</v>
      </c>
      <c r="K245" s="32">
        <v>0.09091820838497827</v>
      </c>
      <c r="L245" s="11" t="s">
        <v>13</v>
      </c>
      <c r="M245" s="31">
        <v>0.01595056287455759</v>
      </c>
      <c r="Z245" s="37"/>
      <c r="AA245" s="37"/>
    </row>
    <row r="246" spans="1:27" ht="15">
      <c r="A246" s="7" t="s">
        <v>1</v>
      </c>
      <c r="B246" s="11">
        <v>43.72089084596495</v>
      </c>
      <c r="C246" s="41">
        <v>11.0068741455083</v>
      </c>
      <c r="D246" s="11" t="s">
        <v>13</v>
      </c>
      <c r="E246" s="18">
        <v>0.8252994423664564</v>
      </c>
      <c r="F246" s="19">
        <f t="shared" si="6"/>
        <v>1990.1335003230358</v>
      </c>
      <c r="G246" s="15">
        <v>27.90392240943038</v>
      </c>
      <c r="H246" s="11" t="s">
        <v>13</v>
      </c>
      <c r="I246" s="13">
        <v>0.8475635642861801</v>
      </c>
      <c r="K246" s="32">
        <v>0.06816610933887346</v>
      </c>
      <c r="L246" s="11" t="s">
        <v>13</v>
      </c>
      <c r="M246" s="31">
        <v>0.01019306307871005</v>
      </c>
      <c r="Z246" s="37"/>
      <c r="AA246" s="37"/>
    </row>
    <row r="247" spans="1:27" ht="15">
      <c r="A247" s="7" t="s">
        <v>2</v>
      </c>
      <c r="B247" s="11">
        <v>41.88790560471977</v>
      </c>
      <c r="C247" s="41">
        <v>12.700531612935396</v>
      </c>
      <c r="D247" s="11" t="s">
        <v>13</v>
      </c>
      <c r="E247" s="18">
        <v>0.8683580250606397</v>
      </c>
      <c r="F247" s="19">
        <f t="shared" si="6"/>
        <v>1987.0624985688617</v>
      </c>
      <c r="G247" s="15">
        <v>24.304625811568837</v>
      </c>
      <c r="H247" s="11" t="s">
        <v>13</v>
      </c>
      <c r="I247" s="13">
        <v>0.6491438695964806</v>
      </c>
      <c r="K247" s="32">
        <v>0.09420769465308293</v>
      </c>
      <c r="L247" s="11" t="s">
        <v>13</v>
      </c>
      <c r="M247" s="31">
        <v>0.01136989418226863</v>
      </c>
      <c r="Z247" s="37"/>
      <c r="AA247" s="37"/>
    </row>
    <row r="248" spans="1:27" ht="15">
      <c r="A248" s="7" t="s">
        <v>3</v>
      </c>
      <c r="B248" s="11">
        <v>40.51716529873797</v>
      </c>
      <c r="C248" s="41">
        <v>14.470412297463406</v>
      </c>
      <c r="D248" s="11" t="s">
        <v>13</v>
      </c>
      <c r="E248" s="18">
        <v>0.901522659467369</v>
      </c>
      <c r="F248" s="19">
        <f>F249+(C249-C248)/0.2864</f>
        <v>1975.3271469834797</v>
      </c>
      <c r="G248" s="15">
        <v>19.328258169507</v>
      </c>
      <c r="H248" s="11" t="s">
        <v>13</v>
      </c>
      <c r="I248" s="13">
        <v>0.667607673819647</v>
      </c>
      <c r="K248" s="32">
        <v>0.11343446854682512</v>
      </c>
      <c r="L248" s="11" t="s">
        <v>13</v>
      </c>
      <c r="M248" s="31">
        <v>0.014311825470861112</v>
      </c>
      <c r="Z248" s="37"/>
      <c r="AA248" s="37"/>
    </row>
    <row r="249" spans="1:27" ht="15">
      <c r="A249" s="7" t="s">
        <v>4</v>
      </c>
      <c r="B249" s="11">
        <v>41.63758389261745</v>
      </c>
      <c r="C249" s="41">
        <v>16.246286643294088</v>
      </c>
      <c r="D249" s="11" t="s">
        <v>13</v>
      </c>
      <c r="E249" s="18">
        <v>0.8743516863633125</v>
      </c>
      <c r="F249" s="19">
        <f>F250+(C250-C249)/0.2864</f>
        <v>1969.1264684016687</v>
      </c>
      <c r="G249" s="15">
        <v>16.168752580370406</v>
      </c>
      <c r="H249" s="11" t="s">
        <v>13</v>
      </c>
      <c r="I249" s="13">
        <v>0.4470594524389192</v>
      </c>
      <c r="K249" s="32">
        <v>0.10857650255761096</v>
      </c>
      <c r="L249" s="11" t="s">
        <v>13</v>
      </c>
      <c r="M249" s="31">
        <v>0.01733146050215386</v>
      </c>
      <c r="Z249" s="37"/>
      <c r="AA249" s="37"/>
    </row>
    <row r="250" spans="1:27" ht="15">
      <c r="A250" s="7" t="s">
        <v>5</v>
      </c>
      <c r="B250" s="11">
        <v>41.391588874987974</v>
      </c>
      <c r="C250" s="41">
        <v>18.00090719353202</v>
      </c>
      <c r="D250" s="11" t="s">
        <v>13</v>
      </c>
      <c r="E250" s="18">
        <v>0.8802688638746198</v>
      </c>
      <c r="F250" s="39">
        <v>1963</v>
      </c>
      <c r="G250" s="15">
        <v>13.942552687417306</v>
      </c>
      <c r="H250" s="11" t="s">
        <v>13</v>
      </c>
      <c r="I250" s="13">
        <v>0.6602235130705334</v>
      </c>
      <c r="K250" s="32">
        <v>0.19205433567936614</v>
      </c>
      <c r="L250" s="11" t="s">
        <v>13</v>
      </c>
      <c r="M250" s="31">
        <v>0.01377781103786757</v>
      </c>
      <c r="Z250" s="37"/>
      <c r="AA250" s="37"/>
    </row>
    <row r="251" spans="1:27" ht="15">
      <c r="A251" s="7" t="s">
        <v>6</v>
      </c>
      <c r="B251" s="11">
        <v>41.48286807194596</v>
      </c>
      <c r="C251" s="41">
        <v>19.759246138484972</v>
      </c>
      <c r="D251" s="11" t="s">
        <v>13</v>
      </c>
      <c r="E251" s="18">
        <v>0.8780700810783354</v>
      </c>
      <c r="F251" s="19">
        <f>$F$250-(C251-$C$250)/0.2864</f>
        <v>1956.860548376561</v>
      </c>
      <c r="G251" s="15">
        <v>9.843459351573488</v>
      </c>
      <c r="H251" s="11" t="s">
        <v>13</v>
      </c>
      <c r="I251" s="13">
        <v>0.4899501459601703</v>
      </c>
      <c r="K251" s="32">
        <v>0.11206104724672925</v>
      </c>
      <c r="L251" s="11" t="s">
        <v>13</v>
      </c>
      <c r="M251" s="31">
        <v>0.021243800425920237</v>
      </c>
      <c r="Z251" s="37"/>
      <c r="AA251" s="37"/>
    </row>
    <row r="252" spans="1:27" ht="15">
      <c r="A252" s="7" t="s">
        <v>7</v>
      </c>
      <c r="B252" s="11">
        <v>42.05209009176013</v>
      </c>
      <c r="C252" s="41">
        <v>21.501758060286292</v>
      </c>
      <c r="D252" s="11" t="s">
        <v>13</v>
      </c>
      <c r="E252" s="18">
        <v>0.8644418407229868</v>
      </c>
      <c r="F252" s="19">
        <f aca="true" t="shared" si="7" ref="F252:F259">$F$250-(C252-$C$250)/0.2864</f>
        <v>1950.776358705467</v>
      </c>
      <c r="G252" s="15">
        <v>9.049384659997338</v>
      </c>
      <c r="H252" s="11" t="s">
        <v>13</v>
      </c>
      <c r="I252" s="13">
        <v>0.550457679489252</v>
      </c>
      <c r="K252" s="32">
        <v>0.038084096100681517</v>
      </c>
      <c r="L252" s="11" t="s">
        <v>13</v>
      </c>
      <c r="M252" s="31">
        <v>0.013380898629969181</v>
      </c>
      <c r="Z252" s="37"/>
      <c r="AA252" s="37"/>
    </row>
    <row r="253" spans="1:27" ht="15">
      <c r="A253" s="7" t="s">
        <v>8</v>
      </c>
      <c r="B253" s="11">
        <v>40.880910520958636</v>
      </c>
      <c r="C253" s="41">
        <v>23.258839269815624</v>
      </c>
      <c r="D253" s="11" t="s">
        <v>13</v>
      </c>
      <c r="E253" s="18">
        <v>0.8926393688063466</v>
      </c>
      <c r="F253" s="19">
        <f t="shared" si="7"/>
        <v>1944.6412986163282</v>
      </c>
      <c r="G253" s="15">
        <v>6.85281459926754</v>
      </c>
      <c r="H253" s="11" t="s">
        <v>13</v>
      </c>
      <c r="I253" s="13">
        <v>0.39552582865199537</v>
      </c>
      <c r="K253" s="32">
        <v>0.004394620518219549</v>
      </c>
      <c r="L253" s="11" t="s">
        <v>13</v>
      </c>
      <c r="M253" s="31">
        <v>0.01443946741700709</v>
      </c>
      <c r="Z253" s="37"/>
      <c r="AA253" s="37"/>
    </row>
    <row r="254" spans="1:27" ht="15">
      <c r="A254" s="7" t="s">
        <v>9</v>
      </c>
      <c r="B254" s="11">
        <v>41.15689096797409</v>
      </c>
      <c r="C254" s="41">
        <v>25.037418163283345</v>
      </c>
      <c r="D254" s="11" t="s">
        <v>13</v>
      </c>
      <c r="E254" s="18">
        <v>0.8859395246613732</v>
      </c>
      <c r="F254" s="19">
        <f t="shared" si="7"/>
        <v>1938.4311767815946</v>
      </c>
      <c r="G254" s="15">
        <v>6.325820972498403</v>
      </c>
      <c r="H254" s="11" t="s">
        <v>13</v>
      </c>
      <c r="I254" s="13">
        <v>0.4393482930720038</v>
      </c>
      <c r="Z254" s="37"/>
      <c r="AA254" s="37"/>
    </row>
    <row r="255" spans="1:27" ht="15">
      <c r="A255" s="7" t="s">
        <v>10</v>
      </c>
      <c r="B255" s="11">
        <v>40.42384105960265</v>
      </c>
      <c r="C255" s="41">
        <v>26.827169237045897</v>
      </c>
      <c r="D255" s="11" t="s">
        <v>13</v>
      </c>
      <c r="E255" s="18">
        <v>0.9038115491011778</v>
      </c>
      <c r="F255" s="19">
        <f t="shared" si="7"/>
        <v>1932.1820459374514</v>
      </c>
      <c r="G255" s="15">
        <v>5.40801986613767</v>
      </c>
      <c r="H255" s="11" t="s">
        <v>13</v>
      </c>
      <c r="I255" s="13">
        <v>0.45953525503071235</v>
      </c>
      <c r="Z255" s="37"/>
      <c r="AA255" s="37"/>
    </row>
    <row r="256" spans="1:27" ht="15">
      <c r="A256" s="7" t="s">
        <v>11</v>
      </c>
      <c r="B256" s="11">
        <v>41.71688143135256</v>
      </c>
      <c r="C256" s="41">
        <v>28.60343078275447</v>
      </c>
      <c r="D256" s="11" t="s">
        <v>13</v>
      </c>
      <c r="E256" s="18">
        <v>0.8724499966073939</v>
      </c>
      <c r="F256" s="19">
        <f t="shared" si="7"/>
        <v>1925.9800154007596</v>
      </c>
      <c r="G256" s="15">
        <v>4.299447962075843</v>
      </c>
      <c r="H256" s="11" t="s">
        <v>13</v>
      </c>
      <c r="I256" s="13">
        <v>0.4417610404505134</v>
      </c>
      <c r="Z256" s="37"/>
      <c r="AA256" s="37"/>
    </row>
    <row r="257" spans="1:27" ht="15">
      <c r="A257" s="7" t="s">
        <v>12</v>
      </c>
      <c r="B257" s="11">
        <v>41.05508702673604</v>
      </c>
      <c r="C257" s="41">
        <v>30.364287744107717</v>
      </c>
      <c r="D257" s="11" t="s">
        <v>13</v>
      </c>
      <c r="E257" s="18">
        <v>0.8884069647458549</v>
      </c>
      <c r="F257" s="19">
        <f t="shared" si="7"/>
        <v>1919.8317718206156</v>
      </c>
      <c r="G257" s="15">
        <v>3.3999834825582442</v>
      </c>
      <c r="H257" s="11" t="s">
        <v>13</v>
      </c>
      <c r="I257" s="13">
        <v>0.2932678396869012</v>
      </c>
      <c r="Z257" s="37"/>
      <c r="AA257" s="37"/>
    </row>
    <row r="258" spans="1:27" ht="15">
      <c r="A258" s="7" t="s">
        <v>43</v>
      </c>
      <c r="B258" s="11">
        <v>41.182510481731846</v>
      </c>
      <c r="C258" s="41">
        <v>32.138014024128495</v>
      </c>
      <c r="D258" s="11" t="s">
        <v>13</v>
      </c>
      <c r="E258" s="18">
        <v>0.8853193152749211</v>
      </c>
      <c r="F258" s="19">
        <f t="shared" si="7"/>
        <v>1913.6385934685877</v>
      </c>
      <c r="G258" s="15">
        <v>2.7978202777850645</v>
      </c>
      <c r="H258" s="11" t="s">
        <v>13</v>
      </c>
      <c r="I258" s="13">
        <v>0.2901164155846271</v>
      </c>
      <c r="Z258" s="37"/>
      <c r="AA258" s="37"/>
    </row>
    <row r="259" spans="1:27" ht="15">
      <c r="A259" s="7" t="s">
        <v>44</v>
      </c>
      <c r="B259" s="11">
        <v>41.484787018255574</v>
      </c>
      <c r="C259" s="41">
        <v>33.90135723578492</v>
      </c>
      <c r="D259" s="11" t="s">
        <v>13</v>
      </c>
      <c r="E259" s="18">
        <v>0.878023896381506</v>
      </c>
      <c r="F259" s="19">
        <f t="shared" si="7"/>
        <v>1907.4816688468823</v>
      </c>
      <c r="G259" s="15">
        <v>2.4485268855264617</v>
      </c>
      <c r="H259" s="11" t="s">
        <v>13</v>
      </c>
      <c r="I259" s="13">
        <v>0.3996230419659829</v>
      </c>
      <c r="Z259" s="37"/>
      <c r="AA259" s="37"/>
    </row>
    <row r="260" spans="1:27" ht="15">
      <c r="A260" s="7"/>
      <c r="B260" s="11"/>
      <c r="C260" s="41"/>
      <c r="D260" s="11"/>
      <c r="E260" s="18"/>
      <c r="F260" s="19"/>
      <c r="G260" s="15"/>
      <c r="H260" s="11"/>
      <c r="I260" s="13"/>
      <c r="Z260" s="37"/>
      <c r="AA260" s="37"/>
    </row>
    <row r="261" spans="6:27" ht="15">
      <c r="F261" s="19"/>
      <c r="Z261" s="37"/>
      <c r="AA261" s="37"/>
    </row>
    <row r="262" spans="1:27" ht="15">
      <c r="A262" s="33" t="s">
        <v>58</v>
      </c>
      <c r="Z262" s="37"/>
      <c r="AA262" s="37"/>
    </row>
    <row r="263" spans="1:27" ht="15">
      <c r="A263" s="7" t="s">
        <v>36</v>
      </c>
      <c r="B263" s="11">
        <v>45.511296076099875</v>
      </c>
      <c r="C263" s="41">
        <v>0.7846025321254245</v>
      </c>
      <c r="D263" s="11" t="s">
        <v>13</v>
      </c>
      <c r="E263" s="18">
        <v>0.7846025321254245</v>
      </c>
      <c r="F263" s="19"/>
      <c r="G263" s="15">
        <v>6.914580379441585</v>
      </c>
      <c r="H263" s="11" t="s">
        <v>13</v>
      </c>
      <c r="I263" s="13">
        <v>0.5782493210166544</v>
      </c>
      <c r="Z263" s="37"/>
      <c r="AA263" s="37"/>
    </row>
    <row r="264" spans="1:27" ht="15">
      <c r="A264" s="7" t="s">
        <v>37</v>
      </c>
      <c r="B264" s="11">
        <v>42.93727689954105</v>
      </c>
      <c r="C264" s="41">
        <v>2.412735721123713</v>
      </c>
      <c r="D264" s="11" t="s">
        <v>13</v>
      </c>
      <c r="E264" s="18">
        <v>0.8435306568728639</v>
      </c>
      <c r="F264" s="39"/>
      <c r="G264" s="15">
        <v>6.0375052565980925</v>
      </c>
      <c r="H264" s="11" t="s">
        <v>13</v>
      </c>
      <c r="I264" s="13">
        <v>0.7106592490779303</v>
      </c>
      <c r="Z264" s="37"/>
      <c r="AA264" s="37"/>
    </row>
    <row r="265" spans="1:27" ht="15">
      <c r="A265" s="7" t="s">
        <v>38</v>
      </c>
      <c r="B265" s="11">
        <v>42.58024907910893</v>
      </c>
      <c r="C265" s="41">
        <v>4.108190404916646</v>
      </c>
      <c r="D265" s="11" t="s">
        <v>13</v>
      </c>
      <c r="E265" s="18">
        <v>0.8519240269200692</v>
      </c>
      <c r="F265" s="39">
        <v>2005.63</v>
      </c>
      <c r="G265" s="15">
        <v>2.1205099728962113</v>
      </c>
      <c r="H265" s="11" t="s">
        <v>13</v>
      </c>
      <c r="I265" s="13">
        <v>0.45426242673711964</v>
      </c>
      <c r="K265" s="34" t="s">
        <v>42</v>
      </c>
      <c r="Z265" s="37"/>
      <c r="AA265" s="37"/>
    </row>
    <row r="266" spans="1:27" ht="15">
      <c r="A266" s="7" t="s">
        <v>39</v>
      </c>
      <c r="B266" s="11">
        <v>37.84506556245687</v>
      </c>
      <c r="C266" s="41">
        <v>5.928794383742032</v>
      </c>
      <c r="D266" s="11" t="s">
        <v>13</v>
      </c>
      <c r="E266" s="18">
        <v>0.968679951905316</v>
      </c>
      <c r="F266" s="19">
        <f>F265-(C266-C265)/0.24543</f>
        <v>1998.2119827289844</v>
      </c>
      <c r="G266" s="15">
        <v>18.38172787119246</v>
      </c>
      <c r="H266" s="11" t="s">
        <v>13</v>
      </c>
      <c r="I266" s="13">
        <v>0.6416239304702445</v>
      </c>
      <c r="Z266" s="37"/>
      <c r="AA266" s="37"/>
    </row>
    <row r="267" spans="1:27" ht="15">
      <c r="A267" s="7" t="s">
        <v>40</v>
      </c>
      <c r="B267" s="11">
        <v>36.46613305792237</v>
      </c>
      <c r="C267" s="41">
        <v>7.902175179956954</v>
      </c>
      <c r="D267" s="11" t="s">
        <v>13</v>
      </c>
      <c r="E267" s="18">
        <v>1.004700844309606</v>
      </c>
      <c r="F267" s="19">
        <f aca="true" t="shared" si="8" ref="F267:F279">F266-(C267-C266)/0.24543</f>
        <v>1990.1714791384904</v>
      </c>
      <c r="G267" s="15">
        <v>17.19183797509402</v>
      </c>
      <c r="H267" s="11" t="s">
        <v>13</v>
      </c>
      <c r="I267" s="13">
        <v>0.8291501581523233</v>
      </c>
      <c r="Z267" s="37"/>
      <c r="AA267" s="37"/>
    </row>
    <row r="268" spans="1:27" ht="15">
      <c r="A268" s="7" t="s">
        <v>0</v>
      </c>
      <c r="B268" s="11">
        <v>38.16826593557231</v>
      </c>
      <c r="C268" s="41">
        <v>9.867250633189883</v>
      </c>
      <c r="D268" s="11" t="s">
        <v>13</v>
      </c>
      <c r="E268" s="18">
        <v>0.9603746089233235</v>
      </c>
      <c r="F268" s="19">
        <f t="shared" si="8"/>
        <v>1982.1648155145124</v>
      </c>
      <c r="G268" s="15">
        <v>10.28194487877613</v>
      </c>
      <c r="H268" s="11" t="s">
        <v>13</v>
      </c>
      <c r="I268" s="13">
        <v>0.664623814533635</v>
      </c>
      <c r="Z268" s="37"/>
      <c r="AA268" s="37"/>
    </row>
    <row r="269" spans="1:27" ht="15">
      <c r="A269" s="7" t="s">
        <v>1</v>
      </c>
      <c r="B269" s="11">
        <v>36.73562173221187</v>
      </c>
      <c r="C269" s="41">
        <v>11.825210713762557</v>
      </c>
      <c r="D269" s="11" t="s">
        <v>13</v>
      </c>
      <c r="E269" s="18">
        <v>0.9975854716493502</v>
      </c>
      <c r="F269" s="19">
        <f t="shared" si="8"/>
        <v>1974.1871433449624</v>
      </c>
      <c r="G269" s="15">
        <v>7.65501840397443</v>
      </c>
      <c r="H269" s="11" t="s">
        <v>13</v>
      </c>
      <c r="I269" s="13">
        <v>0.47485084967992114</v>
      </c>
      <c r="Z269" s="37"/>
      <c r="AA269" s="37"/>
    </row>
    <row r="270" spans="1:27" ht="15">
      <c r="A270" s="7" t="s">
        <v>2</v>
      </c>
      <c r="B270" s="11">
        <v>38.005027832645</v>
      </c>
      <c r="C270" s="41">
        <v>13.78735913032371</v>
      </c>
      <c r="D270" s="11" t="s">
        <v>13</v>
      </c>
      <c r="E270" s="18">
        <v>0.9645629449118034</v>
      </c>
      <c r="F270" s="19">
        <f t="shared" si="8"/>
        <v>1966.1924058778184</v>
      </c>
      <c r="G270" s="15">
        <v>6.4676605751768586</v>
      </c>
      <c r="H270" s="11" t="s">
        <v>13</v>
      </c>
      <c r="I270" s="13">
        <v>0.6229923552628822</v>
      </c>
      <c r="Z270" s="37"/>
      <c r="AA270" s="37"/>
    </row>
    <row r="271" spans="1:27" ht="15">
      <c r="A271" s="7" t="s">
        <v>3</v>
      </c>
      <c r="B271" s="11">
        <v>37.42031950893208</v>
      </c>
      <c r="C271" s="41">
        <v>15.73159542266419</v>
      </c>
      <c r="D271" s="11" t="s">
        <v>13</v>
      </c>
      <c r="E271" s="18">
        <v>0.9796733474286782</v>
      </c>
      <c r="F271" s="19">
        <f t="shared" si="8"/>
        <v>1958.2706510298353</v>
      </c>
      <c r="G271" s="15">
        <v>5.480223906568409</v>
      </c>
      <c r="H271" s="11" t="s">
        <v>13</v>
      </c>
      <c r="I271" s="13">
        <v>0.4113348417190057</v>
      </c>
      <c r="Z271" s="37"/>
      <c r="AA271" s="37"/>
    </row>
    <row r="272" spans="1:27" ht="15">
      <c r="A272" s="7" t="s">
        <v>4</v>
      </c>
      <c r="B272" s="11">
        <v>37.093397745571664</v>
      </c>
      <c r="C272" s="41">
        <v>17.699465037760948</v>
      </c>
      <c r="D272" s="11" t="s">
        <v>13</v>
      </c>
      <c r="E272" s="18">
        <v>0.9881962676680806</v>
      </c>
      <c r="F272" s="19">
        <f t="shared" si="8"/>
        <v>1950.252602644973</v>
      </c>
      <c r="G272" s="15">
        <v>3.463867068534777</v>
      </c>
      <c r="H272" s="11" t="s">
        <v>13</v>
      </c>
      <c r="I272" s="13">
        <v>0.541412634254078</v>
      </c>
      <c r="Z272" s="37"/>
      <c r="AA272" s="37"/>
    </row>
    <row r="273" spans="1:27" ht="15">
      <c r="A273" s="7" t="s">
        <v>5</v>
      </c>
      <c r="B273" s="11">
        <v>37.98376762067492</v>
      </c>
      <c r="C273" s="41">
        <v>19.652770705229585</v>
      </c>
      <c r="D273" s="11" t="s">
        <v>13</v>
      </c>
      <c r="E273" s="18">
        <v>0.9651093998005574</v>
      </c>
      <c r="F273" s="19">
        <f t="shared" si="8"/>
        <v>1942.293894795612</v>
      </c>
      <c r="G273" s="15">
        <v>2.7809517395087724</v>
      </c>
      <c r="H273" s="11" t="s">
        <v>13</v>
      </c>
      <c r="I273" s="13">
        <v>0.35773384303144123</v>
      </c>
      <c r="Z273" s="37"/>
      <c r="AA273" s="37"/>
    </row>
    <row r="274" spans="1:27" ht="15">
      <c r="A274" s="7" t="s">
        <v>6</v>
      </c>
      <c r="B274" s="11">
        <v>35.81639683086462</v>
      </c>
      <c r="C274" s="41">
        <v>21.63989032379064</v>
      </c>
      <c r="D274" s="11" t="s">
        <v>13</v>
      </c>
      <c r="E274" s="18">
        <v>1.0220102187604978</v>
      </c>
      <c r="F274" s="19">
        <f t="shared" si="8"/>
        <v>1934.1974126273317</v>
      </c>
      <c r="G274" s="15">
        <v>3.825668256421027</v>
      </c>
      <c r="H274" s="11" t="s">
        <v>13</v>
      </c>
      <c r="I274" s="13">
        <v>0.3529649272692097</v>
      </c>
      <c r="Z274" s="37"/>
      <c r="AA274" s="37"/>
    </row>
    <row r="275" spans="1:27" ht="15">
      <c r="A275" s="7" t="s">
        <v>7</v>
      </c>
      <c r="B275" s="11">
        <v>35.50330033003301</v>
      </c>
      <c r="C275" s="41">
        <v>23.692330636477557</v>
      </c>
      <c r="D275" s="11" t="s">
        <v>13</v>
      </c>
      <c r="E275" s="18">
        <v>1.0304300939264177</v>
      </c>
      <c r="F275" s="19">
        <f t="shared" si="8"/>
        <v>1925.8347824978164</v>
      </c>
      <c r="G275" s="15">
        <v>2.59878832540875</v>
      </c>
      <c r="H275" s="11" t="s">
        <v>13</v>
      </c>
      <c r="I275" s="13">
        <v>0.28978963385553624</v>
      </c>
      <c r="Z275" s="37"/>
      <c r="AA275" s="37"/>
    </row>
    <row r="276" spans="1:27" ht="15">
      <c r="A276" s="7" t="s">
        <v>8</v>
      </c>
      <c r="B276" s="11">
        <v>35.903256105197244</v>
      </c>
      <c r="C276" s="41">
        <v>25.742444235967934</v>
      </c>
      <c r="D276" s="11" t="s">
        <v>13</v>
      </c>
      <c r="E276" s="18">
        <v>1.019683505563957</v>
      </c>
      <c r="F276" s="19">
        <f t="shared" si="8"/>
        <v>1917.481632518228</v>
      </c>
      <c r="G276" s="15">
        <v>1.0961199502393204</v>
      </c>
      <c r="H276" s="11" t="s">
        <v>13</v>
      </c>
      <c r="I276" s="13">
        <v>0.31498868207504976</v>
      </c>
      <c r="Z276" s="37"/>
      <c r="AA276" s="37"/>
    </row>
    <row r="277" spans="1:27" ht="15">
      <c r="A277" s="7" t="s">
        <v>9</v>
      </c>
      <c r="B277" s="11">
        <v>37.284353274397056</v>
      </c>
      <c r="C277" s="41">
        <v>27.74533923113935</v>
      </c>
      <c r="D277" s="11" t="s">
        <v>13</v>
      </c>
      <c r="E277" s="18">
        <v>0.9832114896074589</v>
      </c>
      <c r="F277" s="19">
        <f t="shared" si="8"/>
        <v>1909.3208738694425</v>
      </c>
      <c r="G277" s="15">
        <v>1.3756105754010672</v>
      </c>
      <c r="H277" s="11" t="s">
        <v>13</v>
      </c>
      <c r="I277" s="13">
        <v>0.4923276475418963</v>
      </c>
      <c r="Z277" s="37"/>
      <c r="AA277" s="37"/>
    </row>
    <row r="278" spans="1:27" ht="15">
      <c r="A278" s="7" t="s">
        <v>10</v>
      </c>
      <c r="B278" s="11">
        <v>37.069111903548986</v>
      </c>
      <c r="C278" s="41">
        <v>29.71738227404928</v>
      </c>
      <c r="D278" s="11" t="s">
        <v>13</v>
      </c>
      <c r="E278" s="18">
        <v>0.9888315533024712</v>
      </c>
      <c r="F278" s="19">
        <f t="shared" si="8"/>
        <v>1901.2858209300712</v>
      </c>
      <c r="G278" s="15">
        <v>0.9918605034631022</v>
      </c>
      <c r="H278" s="11" t="s">
        <v>13</v>
      </c>
      <c r="I278" s="13">
        <v>0.332586949902127</v>
      </c>
      <c r="Z278" s="37"/>
      <c r="AA278" s="37"/>
    </row>
    <row r="279" spans="1:27" ht="15">
      <c r="A279" s="7" t="s">
        <v>11</v>
      </c>
      <c r="B279" s="11">
        <v>34.832148046187974</v>
      </c>
      <c r="C279" s="41">
        <v>31.754868167477728</v>
      </c>
      <c r="D279" s="11" t="s">
        <v>13</v>
      </c>
      <c r="E279" s="18">
        <v>1.0486543401259758</v>
      </c>
      <c r="F279" s="19">
        <f t="shared" si="8"/>
        <v>1892.9841223055003</v>
      </c>
      <c r="G279" s="15">
        <v>0.7576126900503998</v>
      </c>
      <c r="H279" s="11" t="s">
        <v>13</v>
      </c>
      <c r="I279" s="13">
        <v>0.3415660755358017</v>
      </c>
      <c r="Z279" s="37"/>
      <c r="AA279" s="37"/>
    </row>
    <row r="280" spans="6:27" ht="15">
      <c r="F280" s="19"/>
      <c r="Z280" s="37"/>
      <c r="AA280" s="37"/>
    </row>
    <row r="281" spans="1:27" ht="15">
      <c r="A281" s="33" t="s">
        <v>59</v>
      </c>
      <c r="Z281" s="37"/>
      <c r="AA281" s="37"/>
    </row>
    <row r="282" spans="1:27" ht="15">
      <c r="A282" s="7" t="s">
        <v>36</v>
      </c>
      <c r="B282" s="11">
        <v>46.129474225038535</v>
      </c>
      <c r="C282" s="41">
        <v>0.7708516889871544</v>
      </c>
      <c r="D282" s="11" t="s">
        <v>13</v>
      </c>
      <c r="E282" s="18">
        <v>0.7708516889871544</v>
      </c>
      <c r="F282" s="19"/>
      <c r="G282" s="15">
        <v>8.410430599736555</v>
      </c>
      <c r="H282" s="11" t="s">
        <v>13</v>
      </c>
      <c r="I282" s="13">
        <v>0.3878146779517297</v>
      </c>
      <c r="Z282" s="37"/>
      <c r="AA282" s="37"/>
    </row>
    <row r="283" spans="1:27" ht="15">
      <c r="A283" s="7" t="s">
        <v>37</v>
      </c>
      <c r="B283" s="11">
        <v>42.50795036478144</v>
      </c>
      <c r="C283" s="41">
        <v>2.395333774693686</v>
      </c>
      <c r="D283" s="11" t="s">
        <v>13</v>
      </c>
      <c r="E283" s="18">
        <v>0.8536303967193773</v>
      </c>
      <c r="F283" s="19"/>
      <c r="G283" s="15">
        <v>2.515374908977947</v>
      </c>
      <c r="H283" s="11" t="s">
        <v>13</v>
      </c>
      <c r="I283" s="13">
        <v>0.3395596842847333</v>
      </c>
      <c r="Z283" s="37"/>
      <c r="AA283" s="37"/>
    </row>
    <row r="284" spans="1:27" ht="15">
      <c r="A284" s="7" t="s">
        <v>38</v>
      </c>
      <c r="B284" s="11">
        <v>38.20564516129033</v>
      </c>
      <c r="C284" s="41">
        <v>4.20838154930282</v>
      </c>
      <c r="D284" s="11" t="s">
        <v>13</v>
      </c>
      <c r="E284" s="18">
        <v>0.9594173778897567</v>
      </c>
      <c r="F284" s="19"/>
      <c r="G284" s="15">
        <v>13.735247150758164</v>
      </c>
      <c r="H284" s="11" t="s">
        <v>13</v>
      </c>
      <c r="I284" s="13">
        <v>0.5704007861856386</v>
      </c>
      <c r="Z284" s="37"/>
      <c r="AA284" s="37"/>
    </row>
    <row r="285" spans="1:27" ht="15">
      <c r="A285" s="7" t="s">
        <v>39</v>
      </c>
      <c r="B285" s="11">
        <v>41.25285779606768</v>
      </c>
      <c r="C285" s="41">
        <v>6.051416758965978</v>
      </c>
      <c r="D285" s="11" t="s">
        <v>13</v>
      </c>
      <c r="E285" s="18">
        <v>0.8836178317734</v>
      </c>
      <c r="F285" s="19"/>
      <c r="G285" s="15">
        <v>9.180059635860113</v>
      </c>
      <c r="H285" s="11" t="s">
        <v>13</v>
      </c>
      <c r="I285" s="13">
        <v>0.6872934314166721</v>
      </c>
      <c r="Z285" s="37"/>
      <c r="AA285" s="37"/>
    </row>
    <row r="286" spans="1:27" ht="15">
      <c r="A286" s="7" t="s">
        <v>40</v>
      </c>
      <c r="B286" s="11">
        <v>38.71279163314561</v>
      </c>
      <c r="C286" s="41">
        <v>7.881531901755795</v>
      </c>
      <c r="D286" s="11" t="s">
        <v>13</v>
      </c>
      <c r="E286" s="18">
        <v>0.9464973110164181</v>
      </c>
      <c r="F286" s="19"/>
      <c r="G286" s="15">
        <v>9.434439142119315</v>
      </c>
      <c r="H286" s="11" t="s">
        <v>13</v>
      </c>
      <c r="I286" s="13">
        <v>0.43200791972134356</v>
      </c>
      <c r="Z286" s="37"/>
      <c r="AA286" s="37"/>
    </row>
    <row r="287" spans="1:27" ht="15">
      <c r="A287" s="7" t="s">
        <v>0</v>
      </c>
      <c r="B287" s="11">
        <v>41.15207012600767</v>
      </c>
      <c r="C287" s="41">
        <v>9.714085475694244</v>
      </c>
      <c r="D287" s="11" t="s">
        <v>13</v>
      </c>
      <c r="E287" s="18">
        <v>0.8860562629220312</v>
      </c>
      <c r="F287" s="19"/>
      <c r="G287" s="15">
        <v>25.352814167776593</v>
      </c>
      <c r="H287" s="11" t="s">
        <v>13</v>
      </c>
      <c r="I287" s="13">
        <v>0.6061703899674562</v>
      </c>
      <c r="Z287" s="37"/>
      <c r="AA287" s="37"/>
    </row>
    <row r="288" spans="1:27" ht="15">
      <c r="A288" s="7" t="s">
        <v>1</v>
      </c>
      <c r="B288" s="11">
        <v>40.97079391197038</v>
      </c>
      <c r="C288" s="41">
        <v>11.490595270628104</v>
      </c>
      <c r="D288" s="11" t="s">
        <v>13</v>
      </c>
      <c r="E288" s="18">
        <v>0.8904535320118284</v>
      </c>
      <c r="F288" s="19"/>
      <c r="G288" s="15">
        <v>23.791970612834003</v>
      </c>
      <c r="H288" s="11" t="s">
        <v>13</v>
      </c>
      <c r="I288" s="13">
        <v>0.4806049321350174</v>
      </c>
      <c r="Z288" s="37"/>
      <c r="AA288" s="37"/>
    </row>
    <row r="289" spans="1:27" ht="15">
      <c r="A289" s="7" t="s">
        <v>2</v>
      </c>
      <c r="B289" s="11">
        <v>39.177558176601856</v>
      </c>
      <c r="C289" s="41">
        <v>13.31581469067786</v>
      </c>
      <c r="D289" s="11" t="s">
        <v>13</v>
      </c>
      <c r="E289" s="18">
        <v>0.9347658880379269</v>
      </c>
      <c r="F289" s="19"/>
      <c r="G289" s="15">
        <v>21.539375166525215</v>
      </c>
      <c r="H289" s="11" t="s">
        <v>13</v>
      </c>
      <c r="I289" s="13">
        <v>0.46620209237371907</v>
      </c>
      <c r="Z289" s="37"/>
      <c r="AA289" s="37"/>
    </row>
    <row r="290" spans="1:27" ht="15">
      <c r="A290" s="7" t="s">
        <v>3</v>
      </c>
      <c r="B290" s="11">
        <v>39.30081014441704</v>
      </c>
      <c r="C290" s="41">
        <v>15.182252700213047</v>
      </c>
      <c r="D290" s="11" t="s">
        <v>13</v>
      </c>
      <c r="E290" s="18">
        <v>0.9316721214972612</v>
      </c>
      <c r="F290" s="19"/>
      <c r="G290" s="15">
        <v>21.55710661600451</v>
      </c>
      <c r="H290" s="11" t="s">
        <v>13</v>
      </c>
      <c r="I290" s="13">
        <v>0.566736499499691</v>
      </c>
      <c r="Z290" s="37"/>
      <c r="AA290" s="37"/>
    </row>
    <row r="291" spans="1:27" ht="15">
      <c r="A291" s="7" t="s">
        <v>4</v>
      </c>
      <c r="B291" s="11">
        <v>40.600889534356</v>
      </c>
      <c r="C291" s="41">
        <v>17.013397440121423</v>
      </c>
      <c r="D291" s="11" t="s">
        <v>13</v>
      </c>
      <c r="E291" s="18">
        <v>0.8994726184111129</v>
      </c>
      <c r="F291" s="19"/>
      <c r="G291" s="15">
        <v>21.901797071985317</v>
      </c>
      <c r="H291" s="11" t="s">
        <v>13</v>
      </c>
      <c r="I291" s="13">
        <v>0.5394351271410844</v>
      </c>
      <c r="Z291" s="37"/>
      <c r="AA291" s="37"/>
    </row>
    <row r="292" spans="1:27" ht="15">
      <c r="A292" s="7" t="s">
        <v>5</v>
      </c>
      <c r="B292" s="11">
        <v>40.77373786018139</v>
      </c>
      <c r="C292" s="41">
        <v>18.808120505628935</v>
      </c>
      <c r="D292" s="11" t="s">
        <v>13</v>
      </c>
      <c r="E292" s="18">
        <v>0.8952504470963996</v>
      </c>
      <c r="F292" s="19"/>
      <c r="G292" s="15">
        <v>19.47369718490263</v>
      </c>
      <c r="H292" s="11" t="s">
        <v>13</v>
      </c>
      <c r="I292" s="13">
        <v>0.6232134333262839</v>
      </c>
      <c r="Z292" s="37"/>
      <c r="AA292" s="37"/>
    </row>
    <row r="293" spans="1:27" ht="15">
      <c r="A293" s="7" t="s">
        <v>6</v>
      </c>
      <c r="B293" s="11">
        <v>40.05068672334859</v>
      </c>
      <c r="C293" s="41">
        <v>20.616374658157856</v>
      </c>
      <c r="D293" s="11" t="s">
        <v>13</v>
      </c>
      <c r="E293" s="18">
        <v>0.9130037054325224</v>
      </c>
      <c r="F293" s="19"/>
      <c r="G293" s="15">
        <v>19.040769493635224</v>
      </c>
      <c r="H293" s="11" t="s">
        <v>13</v>
      </c>
      <c r="I293" s="13">
        <v>0.47188502148178346</v>
      </c>
      <c r="Z293" s="37"/>
      <c r="AA293" s="37"/>
    </row>
    <row r="294" spans="1:27" ht="15">
      <c r="A294" s="7" t="s">
        <v>7</v>
      </c>
      <c r="B294" s="11">
        <v>39.69510654426009</v>
      </c>
      <c r="C294" s="41">
        <v>22.45120145964088</v>
      </c>
      <c r="D294" s="11" t="s">
        <v>13</v>
      </c>
      <c r="E294" s="18">
        <v>0.9218230960505015</v>
      </c>
      <c r="F294" s="19"/>
      <c r="G294" s="15">
        <v>18.1603763770643</v>
      </c>
      <c r="H294" s="11" t="s">
        <v>13</v>
      </c>
      <c r="I294" s="13">
        <v>0.46071570614147955</v>
      </c>
      <c r="Z294" s="37"/>
      <c r="AA294" s="37"/>
    </row>
    <row r="295" spans="1:27" ht="15">
      <c r="A295" s="7" t="s">
        <v>8</v>
      </c>
      <c r="B295" s="11">
        <v>39.62390305056415</v>
      </c>
      <c r="C295" s="41">
        <v>24.29662080632304</v>
      </c>
      <c r="D295" s="11" t="s">
        <v>13</v>
      </c>
      <c r="E295" s="18">
        <v>0.9235962506316573</v>
      </c>
      <c r="F295" s="19"/>
      <c r="G295" s="15">
        <v>14.237699253909957</v>
      </c>
      <c r="H295" s="11" t="s">
        <v>13</v>
      </c>
      <c r="I295" s="13">
        <v>0.4294187246387847</v>
      </c>
      <c r="Z295" s="37"/>
      <c r="AA295" s="37"/>
    </row>
    <row r="296" spans="1:9" ht="15">
      <c r="A296" s="7" t="s">
        <v>9</v>
      </c>
      <c r="B296" s="11">
        <v>38.71940404398724</v>
      </c>
      <c r="C296" s="41">
        <v>26.166546733267193</v>
      </c>
      <c r="D296" s="11" t="s">
        <v>13</v>
      </c>
      <c r="E296" s="18">
        <v>0.9463296763124956</v>
      </c>
      <c r="F296" s="19"/>
      <c r="G296" s="15">
        <v>12.125434660066356</v>
      </c>
      <c r="H296" s="11" t="s">
        <v>13</v>
      </c>
      <c r="I296" s="13">
        <v>0.4107793900434413</v>
      </c>
    </row>
    <row r="297" spans="1:9" ht="15">
      <c r="A297" s="7" t="s">
        <v>10</v>
      </c>
      <c r="B297" s="11">
        <v>38.93371302009175</v>
      </c>
      <c r="C297" s="41">
        <v>28.053784418615624</v>
      </c>
      <c r="D297" s="11" t="s">
        <v>13</v>
      </c>
      <c r="E297" s="18">
        <v>0.9409080090359366</v>
      </c>
      <c r="F297" s="19"/>
      <c r="G297" s="15">
        <v>11.53500920802835</v>
      </c>
      <c r="H297" s="11" t="s">
        <v>13</v>
      </c>
      <c r="I297" s="13">
        <v>0.5738108064749069</v>
      </c>
    </row>
    <row r="298" spans="1:9" ht="15">
      <c r="A298" s="7" t="s">
        <v>11</v>
      </c>
      <c r="B298" s="11">
        <v>40.097511768661725</v>
      </c>
      <c r="C298" s="41">
        <v>29.906539127308744</v>
      </c>
      <c r="D298" s="11" t="s">
        <v>13</v>
      </c>
      <c r="E298" s="18">
        <v>0.9118466996571816</v>
      </c>
      <c r="F298" s="19"/>
      <c r="G298" s="15">
        <v>11.029892329787335</v>
      </c>
      <c r="H298" s="11" t="s">
        <v>13</v>
      </c>
      <c r="I298" s="13">
        <v>0.4498581694020513</v>
      </c>
    </row>
    <row r="299" spans="1:9" ht="15">
      <c r="A299" s="7" t="s">
        <v>12</v>
      </c>
      <c r="B299" s="11">
        <v>39.22153339088127</v>
      </c>
      <c r="C299" s="41">
        <v>31.75204705810322</v>
      </c>
      <c r="D299" s="11" t="s">
        <v>13</v>
      </c>
      <c r="E299" s="18">
        <v>0.9336612311372916</v>
      </c>
      <c r="F299" s="19"/>
      <c r="G299" s="15">
        <v>8.882050148563149</v>
      </c>
      <c r="H299" s="11" t="s">
        <v>13</v>
      </c>
      <c r="I299" s="13">
        <v>0.4693451968178525</v>
      </c>
    </row>
    <row r="300" spans="1:9" ht="15">
      <c r="A300" s="7" t="s">
        <v>43</v>
      </c>
      <c r="B300" s="11">
        <v>38.968695507763854</v>
      </c>
      <c r="C300" s="41">
        <v>33.62573339175252</v>
      </c>
      <c r="D300" s="11" t="s">
        <v>13</v>
      </c>
      <c r="E300" s="18">
        <v>0.940025102512013</v>
      </c>
      <c r="F300" s="19"/>
      <c r="G300" s="15">
        <v>8.961022940398632</v>
      </c>
      <c r="H300" s="11" t="s">
        <v>13</v>
      </c>
      <c r="I300" s="13">
        <v>0.5107527630468538</v>
      </c>
    </row>
    <row r="301" spans="1:9" ht="15">
      <c r="A301" s="7" t="s">
        <v>44</v>
      </c>
      <c r="B301" s="11">
        <v>37.46898263027296</v>
      </c>
      <c r="C301" s="41">
        <v>35.54416776999597</v>
      </c>
      <c r="D301" s="11" t="s">
        <v>13</v>
      </c>
      <c r="E301" s="18">
        <v>0.9784092757314422</v>
      </c>
      <c r="F301" s="19"/>
      <c r="G301" s="15">
        <v>8.863654093910553</v>
      </c>
      <c r="H301" s="11" t="s">
        <v>13</v>
      </c>
      <c r="I301" s="13">
        <v>0.3672697262721947</v>
      </c>
    </row>
    <row r="302" spans="1:9" ht="15">
      <c r="A302" s="7" t="s">
        <v>60</v>
      </c>
      <c r="B302" s="11">
        <v>36.601253969546455</v>
      </c>
      <c r="C302" s="41">
        <v>37.52370560801099</v>
      </c>
      <c r="D302" s="11" t="s">
        <v>13</v>
      </c>
      <c r="E302" s="18">
        <v>1.0011285622835766</v>
      </c>
      <c r="F302" s="19"/>
      <c r="G302" s="15">
        <v>8.94470090465388</v>
      </c>
      <c r="H302" s="11" t="s">
        <v>13</v>
      </c>
      <c r="I302" s="13">
        <v>0.42999274721853414</v>
      </c>
    </row>
    <row r="303" spans="1:9" ht="15">
      <c r="A303" s="7" t="s">
        <v>61</v>
      </c>
      <c r="B303" s="11">
        <v>35.704425497360944</v>
      </c>
      <c r="C303" s="41">
        <v>39.54984962231475</v>
      </c>
      <c r="D303" s="11" t="s">
        <v>13</v>
      </c>
      <c r="E303" s="18">
        <v>1.0250154520201873</v>
      </c>
      <c r="F303" s="19"/>
      <c r="G303" s="15">
        <v>5.646121290103492</v>
      </c>
      <c r="H303" s="11" t="s">
        <v>13</v>
      </c>
      <c r="I303" s="13">
        <v>0.31019557043274915</v>
      </c>
    </row>
    <row r="304" spans="1:9" ht="15">
      <c r="A304" s="7" t="s">
        <v>62</v>
      </c>
      <c r="B304" s="11">
        <v>34.267861547315626</v>
      </c>
      <c r="C304" s="41">
        <v>41.639029858620454</v>
      </c>
      <c r="D304" s="11" t="s">
        <v>13</v>
      </c>
      <c r="E304" s="18">
        <v>1.0641647842855195</v>
      </c>
      <c r="F304" s="19"/>
      <c r="G304" s="15">
        <v>5.7153512667180655</v>
      </c>
      <c r="H304" s="11" t="s">
        <v>13</v>
      </c>
      <c r="I304" s="13">
        <v>0.2762156815259842</v>
      </c>
    </row>
    <row r="305" spans="1:9" ht="15">
      <c r="A305" s="7"/>
      <c r="B305" s="11"/>
      <c r="C305" s="41"/>
      <c r="D305" s="11"/>
      <c r="E305" s="18"/>
      <c r="F305" s="19"/>
      <c r="G305" s="15"/>
      <c r="H305" s="11"/>
      <c r="I305" s="13"/>
    </row>
    <row r="306" ht="15">
      <c r="A306" s="33" t="s">
        <v>63</v>
      </c>
    </row>
    <row r="307" spans="1:13" ht="15">
      <c r="A307" s="7" t="s">
        <v>36</v>
      </c>
      <c r="B307" s="11">
        <v>47.07351178585697</v>
      </c>
      <c r="C307" s="41">
        <v>0.750141419804963</v>
      </c>
      <c r="D307" s="11" t="s">
        <v>13</v>
      </c>
      <c r="E307" s="18">
        <v>0.750141419804963</v>
      </c>
      <c r="F307" s="19">
        <f>F308+(C307-C306)/1.4</f>
        <v>2006.1658152998607</v>
      </c>
      <c r="G307" s="15">
        <v>10.866225264356679</v>
      </c>
      <c r="H307" s="11" t="s">
        <v>13</v>
      </c>
      <c r="I307" s="13">
        <v>0.7630889528213365</v>
      </c>
      <c r="K307" s="32">
        <v>0.026681164612564617</v>
      </c>
      <c r="L307" s="11" t="s">
        <v>13</v>
      </c>
      <c r="M307" s="31">
        <v>0.013340582306282309</v>
      </c>
    </row>
    <row r="308" spans="1:13" ht="15">
      <c r="A308" s="7" t="s">
        <v>37</v>
      </c>
      <c r="B308" s="11">
        <v>41.19641559699685</v>
      </c>
      <c r="C308" s="41">
        <v>2.385265656860125</v>
      </c>
      <c r="D308" s="11" t="s">
        <v>13</v>
      </c>
      <c r="E308" s="18">
        <v>0.884982817250199</v>
      </c>
      <c r="F308" s="39">
        <v>2005.63</v>
      </c>
      <c r="G308" s="15">
        <v>7.0572503433800895</v>
      </c>
      <c r="H308" s="11" t="s">
        <v>13</v>
      </c>
      <c r="I308" s="13">
        <v>0.4279628169103204</v>
      </c>
      <c r="K308" s="32">
        <v>0.06288690139329378</v>
      </c>
      <c r="L308" s="11" t="s">
        <v>13</v>
      </c>
      <c r="M308" s="31">
        <v>0.009446530252211512</v>
      </c>
    </row>
    <row r="309" spans="1:13" ht="15">
      <c r="A309" s="7" t="s">
        <v>38</v>
      </c>
      <c r="B309" s="11">
        <v>40.96536874214965</v>
      </c>
      <c r="C309" s="41">
        <v>4.160833834811044</v>
      </c>
      <c r="D309" s="11" t="s">
        <v>13</v>
      </c>
      <c r="E309" s="18">
        <v>0.8905853607007198</v>
      </c>
      <c r="F309" s="19">
        <f>F308-(C309-C308)/1.4</f>
        <v>2004.3617370157494</v>
      </c>
      <c r="G309" s="15">
        <v>25.69968475299625</v>
      </c>
      <c r="H309" s="11" t="s">
        <v>13</v>
      </c>
      <c r="I309" s="13">
        <v>0.9195107347898334</v>
      </c>
      <c r="K309" s="32">
        <v>0.04256526406823648</v>
      </c>
      <c r="L309" s="11" t="s">
        <v>13</v>
      </c>
      <c r="M309" s="31">
        <v>0.012545551514848647</v>
      </c>
    </row>
    <row r="310" spans="1:13" ht="15">
      <c r="A310" s="7" t="s">
        <v>39</v>
      </c>
      <c r="B310" s="11">
        <v>45.4729789297364</v>
      </c>
      <c r="C310" s="41">
        <v>5.8368790602529295</v>
      </c>
      <c r="D310" s="11" t="s">
        <v>13</v>
      </c>
      <c r="E310" s="18">
        <v>0.7854598647411661</v>
      </c>
      <c r="F310" s="19">
        <f>F309-(C310-C309)/1.4</f>
        <v>2003.1645618547195</v>
      </c>
      <c r="G310" s="15">
        <v>33.81094634650053</v>
      </c>
      <c r="H310" s="11" t="s">
        <v>13</v>
      </c>
      <c r="I310" s="13">
        <v>0.831284420510719</v>
      </c>
      <c r="K310" s="32">
        <v>0.060702568918375284</v>
      </c>
      <c r="L310" s="11" t="s">
        <v>13</v>
      </c>
      <c r="M310" s="31">
        <v>0.013137123124125995</v>
      </c>
    </row>
    <row r="311" spans="1:13" ht="15">
      <c r="A311" s="7" t="s">
        <v>40</v>
      </c>
      <c r="B311" s="11">
        <v>42.87156889745709</v>
      </c>
      <c r="C311" s="41">
        <v>7.467410194527878</v>
      </c>
      <c r="D311" s="11" t="s">
        <v>13</v>
      </c>
      <c r="E311" s="18">
        <v>0.845071269533783</v>
      </c>
      <c r="F311" s="19">
        <f>F312-(C311-C312)/0.22</f>
        <v>2001.999780494952</v>
      </c>
      <c r="G311" s="15">
        <v>31.596034125523104</v>
      </c>
      <c r="H311" s="11" t="s">
        <v>13</v>
      </c>
      <c r="I311" s="13">
        <v>0.974416964379168</v>
      </c>
      <c r="K311" s="32">
        <v>0.05801005978699443</v>
      </c>
      <c r="L311" s="11" t="s">
        <v>13</v>
      </c>
      <c r="M311" s="31">
        <v>0.010799745173110664</v>
      </c>
    </row>
    <row r="312" spans="1:13" ht="15">
      <c r="A312" s="7" t="s">
        <v>0</v>
      </c>
      <c r="B312" s="11">
        <v>44.21593830334191</v>
      </c>
      <c r="C312" s="41">
        <v>9.126396457991836</v>
      </c>
      <c r="D312" s="11" t="s">
        <v>13</v>
      </c>
      <c r="E312" s="18">
        <v>0.8139149939301745</v>
      </c>
      <c r="F312" s="19">
        <f>F313-(C312-C313)/0.22</f>
        <v>1994.458933842843</v>
      </c>
      <c r="G312" s="15">
        <v>25.003520573441925</v>
      </c>
      <c r="H312" s="11" t="s">
        <v>13</v>
      </c>
      <c r="I312" s="13">
        <v>0.8059135243214427</v>
      </c>
      <c r="K312" s="32">
        <v>0.06455889465331689</v>
      </c>
      <c r="L312" s="11" t="s">
        <v>13</v>
      </c>
      <c r="M312" s="31">
        <v>0.01331527202224661</v>
      </c>
    </row>
    <row r="313" spans="1:13" ht="15">
      <c r="A313" s="7" t="s">
        <v>1</v>
      </c>
      <c r="B313" s="11">
        <v>42.73686001020582</v>
      </c>
      <c r="C313" s="41">
        <v>10.788546951589147</v>
      </c>
      <c r="D313" s="11" t="s">
        <v>13</v>
      </c>
      <c r="E313" s="18">
        <v>0.8482354996671363</v>
      </c>
      <c r="F313" s="19">
        <f>F314-(C313-C314)/0.22</f>
        <v>1986.9037043264916</v>
      </c>
      <c r="G313" s="15">
        <v>17.26314119674343</v>
      </c>
      <c r="H313" s="11" t="s">
        <v>13</v>
      </c>
      <c r="I313" s="13">
        <v>0.6654369456044685</v>
      </c>
      <c r="K313" s="32">
        <v>0.05855713647382589</v>
      </c>
      <c r="L313" s="11" t="s">
        <v>13</v>
      </c>
      <c r="M313" s="31">
        <v>0.021165230050780443</v>
      </c>
    </row>
    <row r="314" spans="1:13" ht="15">
      <c r="A314" s="7" t="s">
        <v>2</v>
      </c>
      <c r="B314" s="11">
        <v>41.94925493354813</v>
      </c>
      <c r="C314" s="41">
        <v>12.503675762691289</v>
      </c>
      <c r="D314" s="11" t="s">
        <v>13</v>
      </c>
      <c r="E314" s="18">
        <v>0.8668933114350054</v>
      </c>
      <c r="F314" s="19">
        <f>F315-(C314-C315)/0.22</f>
        <v>1979.1076642760274</v>
      </c>
      <c r="G314" s="15">
        <v>14.45149278459484</v>
      </c>
      <c r="H314" s="11" t="s">
        <v>13</v>
      </c>
      <c r="I314" s="13">
        <v>0.5160621710968628</v>
      </c>
      <c r="K314" s="32">
        <v>0.0748255811254402</v>
      </c>
      <c r="L314" s="11" t="s">
        <v>13</v>
      </c>
      <c r="M314" s="31">
        <v>0.014600113390329796</v>
      </c>
    </row>
    <row r="315" spans="1:13" ht="15">
      <c r="A315" s="7" t="s">
        <v>3</v>
      </c>
      <c r="B315" s="11">
        <v>41.24058342683123</v>
      </c>
      <c r="C315" s="41">
        <v>14.254483624718112</v>
      </c>
      <c r="D315" s="11" t="s">
        <v>13</v>
      </c>
      <c r="E315" s="18">
        <v>0.8839145505918186</v>
      </c>
      <c r="F315" s="19">
        <f>F316-(C315-C316)/0.22</f>
        <v>1971.1494467213602</v>
      </c>
      <c r="G315" s="15">
        <v>11.764229215443022</v>
      </c>
      <c r="H315" s="11" t="s">
        <v>13</v>
      </c>
      <c r="I315" s="13">
        <v>0.44298035581378953</v>
      </c>
      <c r="K315" s="32">
        <v>0.16198642854309447</v>
      </c>
      <c r="L315" s="11" t="s">
        <v>13</v>
      </c>
      <c r="M315" s="31">
        <v>0.011923597074087744</v>
      </c>
    </row>
    <row r="316" spans="1:13" ht="15">
      <c r="A316" s="7" t="s">
        <v>4</v>
      </c>
      <c r="B316" s="11">
        <v>40.21436753395517</v>
      </c>
      <c r="C316" s="41">
        <v>16.047361903417325</v>
      </c>
      <c r="D316" s="11" t="s">
        <v>13</v>
      </c>
      <c r="E316" s="18">
        <v>0.9089637281073962</v>
      </c>
      <c r="F316" s="39">
        <v>1963</v>
      </c>
      <c r="G316" s="15">
        <v>8.417109273195182</v>
      </c>
      <c r="H316" s="11" t="s">
        <v>13</v>
      </c>
      <c r="I316" s="13">
        <v>0.49776984138006247</v>
      </c>
      <c r="K316" s="32">
        <v>0.16818595625584418</v>
      </c>
      <c r="L316" s="11" t="s">
        <v>13</v>
      </c>
      <c r="M316" s="31">
        <v>0.012144718941888092</v>
      </c>
    </row>
    <row r="317" spans="1:13" ht="15">
      <c r="A317" s="7" t="s">
        <v>5</v>
      </c>
      <c r="B317" s="11">
        <v>39.83282297442688</v>
      </c>
      <c r="C317" s="41">
        <v>17.874725968564942</v>
      </c>
      <c r="D317" s="11" t="s">
        <v>13</v>
      </c>
      <c r="E317" s="18">
        <v>0.9184003370402222</v>
      </c>
      <c r="F317" s="19">
        <f>F316-(C317-C316)/0.2953</f>
        <v>1956.8118385873768</v>
      </c>
      <c r="G317" s="15">
        <v>8.828722945920221</v>
      </c>
      <c r="H317" s="11" t="s">
        <v>13</v>
      </c>
      <c r="I317" s="13">
        <v>0.41829971240978786</v>
      </c>
      <c r="K317" s="32">
        <v>0.09256433635176263</v>
      </c>
      <c r="L317" s="11" t="s">
        <v>13</v>
      </c>
      <c r="M317" s="31">
        <v>0.010854449865353272</v>
      </c>
    </row>
    <row r="318" spans="1:13" ht="15">
      <c r="A318" s="7" t="s">
        <v>6</v>
      </c>
      <c r="B318" s="11">
        <v>39.98040176384125</v>
      </c>
      <c r="C318" s="41">
        <v>19.707868602088393</v>
      </c>
      <c r="D318" s="11" t="s">
        <v>13</v>
      </c>
      <c r="E318" s="18">
        <v>0.91474229648323</v>
      </c>
      <c r="F318" s="19">
        <f aca="true" t="shared" si="9" ref="F318:F329">F317-(C318-C317)/0.2953</f>
        <v>1950.6041087075141</v>
      </c>
      <c r="G318" s="15">
        <v>9.140104148307953</v>
      </c>
      <c r="H318" s="11" t="s">
        <v>13</v>
      </c>
      <c r="I318" s="13">
        <v>0.5458712373364806</v>
      </c>
      <c r="K318" s="32">
        <v>0.01554887084140062</v>
      </c>
      <c r="L318" s="11" t="s">
        <v>13</v>
      </c>
      <c r="M318" s="31">
        <v>0.01284471939072225</v>
      </c>
    </row>
    <row r="319" spans="1:13" ht="15">
      <c r="A319" s="7" t="s">
        <v>7</v>
      </c>
      <c r="B319" s="11">
        <v>40.926808142052835</v>
      </c>
      <c r="C319" s="41">
        <v>21.5141336448944</v>
      </c>
      <c r="D319" s="11" t="s">
        <v>13</v>
      </c>
      <c r="E319" s="18">
        <v>0.8915227463227766</v>
      </c>
      <c r="F319" s="19">
        <f t="shared" si="9"/>
        <v>1944.4873967440667</v>
      </c>
      <c r="G319" s="15">
        <v>7.413779936884344</v>
      </c>
      <c r="H319" s="11" t="s">
        <v>13</v>
      </c>
      <c r="I319" s="13">
        <v>0.3370953332829189</v>
      </c>
      <c r="K319" s="32">
        <v>0.0005711847487538943</v>
      </c>
      <c r="L319" s="11" t="s">
        <v>13</v>
      </c>
      <c r="M319" s="31">
        <v>0.013708433970093463</v>
      </c>
    </row>
    <row r="320" spans="1:13" ht="15">
      <c r="A320" s="7" t="s">
        <v>8</v>
      </c>
      <c r="B320" s="11">
        <v>40.31182070309573</v>
      </c>
      <c r="C320" s="41">
        <v>23.31222066040305</v>
      </c>
      <c r="D320" s="11" t="s">
        <v>13</v>
      </c>
      <c r="E320" s="18">
        <v>0.9065642691858731</v>
      </c>
      <c r="F320" s="19">
        <f t="shared" si="9"/>
        <v>1938.3983787436987</v>
      </c>
      <c r="G320" s="15">
        <v>4.359867259069356</v>
      </c>
      <c r="H320" s="11" t="s">
        <v>13</v>
      </c>
      <c r="I320" s="13">
        <v>0.3427007200036715</v>
      </c>
      <c r="K320" s="32"/>
      <c r="L320" s="11"/>
      <c r="M320" s="31"/>
    </row>
    <row r="321" spans="1:9" ht="15">
      <c r="A321" s="7" t="s">
        <v>9</v>
      </c>
      <c r="B321" s="11">
        <v>40.82942911677945</v>
      </c>
      <c r="C321" s="41">
        <v>25.112677903356524</v>
      </c>
      <c r="D321" s="11" t="s">
        <v>13</v>
      </c>
      <c r="E321" s="18">
        <v>0.893892973767603</v>
      </c>
      <c r="F321" s="19">
        <f t="shared" si="9"/>
        <v>1932.3013342365755</v>
      </c>
      <c r="G321" s="15">
        <v>3.9701877311459453</v>
      </c>
      <c r="H321" s="11" t="s">
        <v>13</v>
      </c>
      <c r="I321" s="13">
        <v>0.31291890347029017</v>
      </c>
    </row>
    <row r="322" spans="1:9" ht="15">
      <c r="A322" s="7" t="s">
        <v>10</v>
      </c>
      <c r="B322" s="11">
        <v>41.6576606534209</v>
      </c>
      <c r="C322" s="41">
        <v>26.8804408248311</v>
      </c>
      <c r="D322" s="11" t="s">
        <v>13</v>
      </c>
      <c r="E322" s="18">
        <v>0.8738699477069736</v>
      </c>
      <c r="F322" s="19">
        <f t="shared" si="9"/>
        <v>1926.3150053457032</v>
      </c>
      <c r="G322" s="15">
        <v>2.741987426069773</v>
      </c>
      <c r="H322" s="11" t="s">
        <v>13</v>
      </c>
      <c r="I322" s="13">
        <v>0.30581265419933995</v>
      </c>
    </row>
    <row r="323" spans="1:9" ht="15">
      <c r="A323" s="7" t="s">
        <v>11</v>
      </c>
      <c r="B323" s="11">
        <v>38.41092695927375</v>
      </c>
      <c r="C323" s="41">
        <v>28.70848333147696</v>
      </c>
      <c r="D323" s="11" t="s">
        <v>13</v>
      </c>
      <c r="E323" s="18">
        <v>0.9541725589388812</v>
      </c>
      <c r="F323" s="19">
        <f t="shared" si="9"/>
        <v>1920.1245464677966</v>
      </c>
      <c r="G323" s="15">
        <v>2.542676571494745</v>
      </c>
      <c r="H323" s="11" t="s">
        <v>13</v>
      </c>
      <c r="I323" s="13">
        <v>0.3194728763898502</v>
      </c>
    </row>
    <row r="324" spans="1:9" ht="15">
      <c r="A324" s="7" t="s">
        <v>12</v>
      </c>
      <c r="B324" s="11">
        <v>40.246118268913115</v>
      </c>
      <c r="C324" s="41">
        <v>30.570837381173355</v>
      </c>
      <c r="D324" s="11" t="s">
        <v>13</v>
      </c>
      <c r="E324" s="18">
        <v>0.9081814907575151</v>
      </c>
      <c r="F324" s="19">
        <f t="shared" si="9"/>
        <v>1913.8178954359767</v>
      </c>
      <c r="G324" s="15">
        <v>3.03323250508631</v>
      </c>
      <c r="H324" s="11" t="s">
        <v>13</v>
      </c>
      <c r="I324" s="13">
        <v>0.2748386612734799</v>
      </c>
    </row>
    <row r="325" spans="1:9" ht="15">
      <c r="A325" s="7" t="s">
        <v>43</v>
      </c>
      <c r="B325" s="11">
        <v>40.070164734594265</v>
      </c>
      <c r="C325" s="41">
        <v>32.39154116921057</v>
      </c>
      <c r="D325" s="11" t="s">
        <v>13</v>
      </c>
      <c r="E325" s="18">
        <v>0.9125222972797018</v>
      </c>
      <c r="F325" s="19">
        <f t="shared" si="9"/>
        <v>1907.6522882973475</v>
      </c>
      <c r="G325" s="15">
        <v>1.2963915267252095</v>
      </c>
      <c r="H325" s="11" t="s">
        <v>13</v>
      </c>
      <c r="I325" s="13">
        <v>0.2556652156581616</v>
      </c>
    </row>
    <row r="326" spans="1:9" ht="15">
      <c r="A326" s="7" t="s">
        <v>44</v>
      </c>
      <c r="B326" s="11">
        <v>40.157081327590575</v>
      </c>
      <c r="C326" s="41">
        <v>34.2144397239411</v>
      </c>
      <c r="D326" s="11" t="s">
        <v>13</v>
      </c>
      <c r="E326" s="18">
        <v>0.9103762574508308</v>
      </c>
      <c r="F326" s="19">
        <f t="shared" si="9"/>
        <v>1901.4792488299227</v>
      </c>
      <c r="G326" s="15">
        <v>1.6845201031557568</v>
      </c>
      <c r="H326" s="11" t="s">
        <v>13</v>
      </c>
      <c r="I326" s="13">
        <v>0.2532927293426207</v>
      </c>
    </row>
    <row r="327" spans="1:9" ht="15">
      <c r="A327" s="7" t="s">
        <v>60</v>
      </c>
      <c r="B327" s="11">
        <v>39.59575621466739</v>
      </c>
      <c r="C327" s="41">
        <v>36.04911381921867</v>
      </c>
      <c r="D327" s="11" t="s">
        <v>13</v>
      </c>
      <c r="E327" s="18">
        <v>0.9242978378267458</v>
      </c>
      <c r="F327" s="19">
        <f t="shared" si="9"/>
        <v>1895.2663328283054</v>
      </c>
      <c r="G327" s="15">
        <v>1.3406047708068507</v>
      </c>
      <c r="H327" s="11" t="s">
        <v>13</v>
      </c>
      <c r="I327" s="13">
        <v>0.1984519624701559</v>
      </c>
    </row>
    <row r="328" spans="1:9" ht="15">
      <c r="A328" s="7" t="s">
        <v>61</v>
      </c>
      <c r="B328" s="11">
        <v>38.94616265750286</v>
      </c>
      <c r="C328" s="41">
        <v>37.914005388357225</v>
      </c>
      <c r="D328" s="11" t="s">
        <v>13</v>
      </c>
      <c r="E328" s="18">
        <v>0.9405937313118143</v>
      </c>
      <c r="F328" s="19">
        <f t="shared" si="9"/>
        <v>1888.9510887743313</v>
      </c>
      <c r="G328" s="15">
        <v>1.57292466314958</v>
      </c>
      <c r="H328" s="11" t="s">
        <v>13</v>
      </c>
      <c r="I328" s="13">
        <v>0.2838546701460592</v>
      </c>
    </row>
    <row r="329" spans="1:9" ht="15">
      <c r="A329" s="7" t="s">
        <v>62</v>
      </c>
      <c r="B329" s="11">
        <v>38.5799441635856</v>
      </c>
      <c r="C329" s="41">
        <v>39.80446878969365</v>
      </c>
      <c r="D329" s="11" t="s">
        <v>13</v>
      </c>
      <c r="E329" s="18">
        <v>0.9498696700246143</v>
      </c>
      <c r="F329" s="19">
        <f t="shared" si="9"/>
        <v>1882.5492486072592</v>
      </c>
      <c r="G329" s="15">
        <v>1.279177619529878</v>
      </c>
      <c r="H329" s="11" t="s">
        <v>13</v>
      </c>
      <c r="I329" s="13">
        <v>0.25317604125873083</v>
      </c>
    </row>
    <row r="332" ht="15">
      <c r="A332" s="33" t="s">
        <v>64</v>
      </c>
    </row>
    <row r="333" spans="1:9" ht="15">
      <c r="A333" s="7" t="s">
        <v>36</v>
      </c>
      <c r="B333" s="11">
        <v>45.09747431095745</v>
      </c>
      <c r="C333" s="41">
        <v>0.7938928239598785</v>
      </c>
      <c r="D333" s="11" t="s">
        <v>13</v>
      </c>
      <c r="E333" s="18">
        <v>0.7938928239598785</v>
      </c>
      <c r="F333" s="19">
        <f>2006.2795-C333/0.151</f>
        <v>2001.021931629405</v>
      </c>
      <c r="G333" s="15">
        <v>26.327385306873097</v>
      </c>
      <c r="H333" s="11" t="s">
        <v>13</v>
      </c>
      <c r="I333" s="13">
        <v>0.7104097064554975</v>
      </c>
    </row>
    <row r="334" spans="1:9" ht="15">
      <c r="A334" s="7" t="s">
        <v>37</v>
      </c>
      <c r="B334" s="11">
        <v>41.375282298886376</v>
      </c>
      <c r="C334" s="41">
        <v>2.468447705460668</v>
      </c>
      <c r="D334" s="11" t="s">
        <v>13</v>
      </c>
      <c r="E334" s="18">
        <v>0.8806620575409111</v>
      </c>
      <c r="F334" s="19">
        <f>2006.2795-C334/0.151</f>
        <v>1989.9321642022473</v>
      </c>
      <c r="G334" s="15">
        <v>17.06054465959068</v>
      </c>
      <c r="H334" s="11" t="s">
        <v>13</v>
      </c>
      <c r="I334" s="13">
        <v>0.9515914063555487</v>
      </c>
    </row>
    <row r="335" spans="1:9" ht="15">
      <c r="A335" s="7" t="s">
        <v>38</v>
      </c>
      <c r="B335" s="11">
        <v>39.88539131799985</v>
      </c>
      <c r="C335" s="41">
        <v>4.266205922183613</v>
      </c>
      <c r="D335" s="11" t="s">
        <v>13</v>
      </c>
      <c r="E335" s="18">
        <v>0.917096159182034</v>
      </c>
      <c r="F335" s="19">
        <f>2006.2795-C335/0.151</f>
        <v>1978.0264806477908</v>
      </c>
      <c r="G335" s="15">
        <v>13.112089822700472</v>
      </c>
      <c r="H335" s="11" t="s">
        <v>13</v>
      </c>
      <c r="I335" s="13">
        <v>0.8460384950089769</v>
      </c>
    </row>
    <row r="336" spans="1:9" ht="15">
      <c r="A336" s="7" t="s">
        <v>39</v>
      </c>
      <c r="B336" s="11">
        <v>42.03142065025624</v>
      </c>
      <c r="C336" s="41">
        <v>6.048236284272408</v>
      </c>
      <c r="D336" s="11" t="s">
        <v>13</v>
      </c>
      <c r="E336" s="18">
        <v>0.864934202906761</v>
      </c>
      <c r="F336" s="19">
        <f>F335-(C336-C335)/0.055</f>
        <v>1945.6259286098127</v>
      </c>
      <c r="G336" s="15">
        <v>5.513658968068122</v>
      </c>
      <c r="H336" s="11" t="s">
        <v>13</v>
      </c>
      <c r="I336" s="13">
        <v>0.6353517551746164</v>
      </c>
    </row>
    <row r="337" spans="1:9" ht="15">
      <c r="A337" s="7" t="s">
        <v>40</v>
      </c>
      <c r="B337" s="11">
        <v>37.854761323900135</v>
      </c>
      <c r="C337" s="41">
        <v>7.881600536165165</v>
      </c>
      <c r="D337" s="11" t="s">
        <v>13</v>
      </c>
      <c r="E337" s="18">
        <v>0.9684300489859966</v>
      </c>
      <c r="F337" s="19">
        <f>F336-(C337-C336)/0.055</f>
        <v>1912.2920331208534</v>
      </c>
      <c r="G337" s="15">
        <v>2.69333275958959</v>
      </c>
      <c r="H337" s="11" t="s">
        <v>13</v>
      </c>
      <c r="I337" s="13">
        <v>0.37349490022998083</v>
      </c>
    </row>
    <row r="338" spans="1:9" ht="15">
      <c r="A338" s="7" t="s">
        <v>0</v>
      </c>
      <c r="B338" s="11">
        <v>37.995567594188614</v>
      </c>
      <c r="C338" s="41">
        <v>9.814836660723044</v>
      </c>
      <c r="D338" s="11" t="s">
        <v>13</v>
      </c>
      <c r="E338" s="18">
        <v>0.9648060755718824</v>
      </c>
      <c r="F338" s="19">
        <f>F337-(C338-C337)/0.055</f>
        <v>1877.1422854016191</v>
      </c>
      <c r="G338" s="15">
        <v>0.6783237486728678</v>
      </c>
      <c r="H338" s="11" t="s">
        <v>13</v>
      </c>
      <c r="I338" s="13">
        <v>0.5163515390692792</v>
      </c>
    </row>
    <row r="339" spans="1:9" ht="15">
      <c r="A339" s="7" t="s">
        <v>1</v>
      </c>
      <c r="B339" s="11">
        <v>38.693973476582165</v>
      </c>
      <c r="C339" s="41">
        <v>11.726617231705433</v>
      </c>
      <c r="D339" s="11" t="s">
        <v>13</v>
      </c>
      <c r="E339" s="18">
        <v>0.9469744954105067</v>
      </c>
      <c r="F339" s="19">
        <f>F338-(C339-C338)/0.055</f>
        <v>1842.3826386564847</v>
      </c>
      <c r="G339" s="15">
        <v>0.2030711721018412</v>
      </c>
      <c r="H339" s="11" t="s">
        <v>13</v>
      </c>
      <c r="I339" s="13">
        <v>0.504741118631667</v>
      </c>
    </row>
    <row r="341" ht="15">
      <c r="A341" s="33" t="s">
        <v>65</v>
      </c>
    </row>
    <row r="342" spans="1:9" ht="15">
      <c r="A342" s="7" t="s">
        <v>36</v>
      </c>
      <c r="B342" s="11">
        <v>49.2941911305434</v>
      </c>
      <c r="C342" s="41">
        <v>0.7027565437654534</v>
      </c>
      <c r="D342" s="11" t="s">
        <v>13</v>
      </c>
      <c r="E342" s="18">
        <v>0.7027565437654534</v>
      </c>
      <c r="F342" s="19"/>
      <c r="G342" s="15">
        <v>37.65688906229011</v>
      </c>
      <c r="H342" s="11" t="s">
        <v>13</v>
      </c>
      <c r="I342" s="13">
        <v>1.2100207081744592</v>
      </c>
    </row>
    <row r="343" spans="1:9" ht="15">
      <c r="A343" s="7" t="s">
        <v>37</v>
      </c>
      <c r="B343" s="11">
        <v>49.651037938439515</v>
      </c>
      <c r="C343" s="41">
        <v>2.100824311698596</v>
      </c>
      <c r="D343" s="11" t="s">
        <v>13</v>
      </c>
      <c r="E343" s="18">
        <v>0.6953112241676894</v>
      </c>
      <c r="F343" s="19"/>
      <c r="G343" s="15">
        <v>36.13605826838427</v>
      </c>
      <c r="H343" s="11" t="s">
        <v>13</v>
      </c>
      <c r="I343" s="13">
        <v>1.0823609252729798</v>
      </c>
    </row>
    <row r="344" spans="1:9" ht="15">
      <c r="A344" s="7" t="s">
        <v>38</v>
      </c>
      <c r="B344" s="11">
        <v>47.77883205382559</v>
      </c>
      <c r="C344" s="41">
        <v>3.531027127588892</v>
      </c>
      <c r="D344" s="11" t="s">
        <v>13</v>
      </c>
      <c r="E344" s="18">
        <v>0.7348915917226062</v>
      </c>
      <c r="F344" s="19"/>
      <c r="G344" s="15">
        <v>35.93490699259212</v>
      </c>
      <c r="H344" s="11" t="s">
        <v>13</v>
      </c>
      <c r="I344" s="13">
        <v>0.8313260833686814</v>
      </c>
    </row>
    <row r="345" spans="1:9" ht="15">
      <c r="A345" s="7" t="s">
        <v>39</v>
      </c>
      <c r="B345" s="11">
        <v>46.57409099214325</v>
      </c>
      <c r="C345" s="41">
        <v>5.026973308885958</v>
      </c>
      <c r="D345" s="11" t="s">
        <v>13</v>
      </c>
      <c r="E345" s="18">
        <v>0.7610545895744594</v>
      </c>
      <c r="F345" s="19"/>
      <c r="G345" s="15">
        <v>39.55530981805617</v>
      </c>
      <c r="H345" s="11" t="s">
        <v>13</v>
      </c>
      <c r="I345" s="13">
        <v>1.0857438010796654</v>
      </c>
    </row>
    <row r="346" spans="1:9" ht="15">
      <c r="A346" s="7" t="s">
        <v>40</v>
      </c>
      <c r="B346" s="11">
        <v>45.778352738249254</v>
      </c>
      <c r="C346" s="41">
        <v>6.566671394461389</v>
      </c>
      <c r="D346" s="11" t="s">
        <v>13</v>
      </c>
      <c r="E346" s="18">
        <v>0.7786434960009728</v>
      </c>
      <c r="F346" s="19"/>
      <c r="G346" s="15">
        <v>34.69801624673385</v>
      </c>
      <c r="H346" s="11" t="s">
        <v>13</v>
      </c>
      <c r="I346" s="13">
        <v>0.9452622490694965</v>
      </c>
    </row>
    <row r="347" spans="1:9" ht="15">
      <c r="A347" s="7" t="s">
        <v>0</v>
      </c>
      <c r="B347" s="11">
        <v>44.803884945834895</v>
      </c>
      <c r="C347" s="41">
        <v>8.145840709639389</v>
      </c>
      <c r="D347" s="11" t="s">
        <v>13</v>
      </c>
      <c r="E347" s="18">
        <v>0.8005258191770266</v>
      </c>
      <c r="F347" s="19"/>
      <c r="G347" s="15">
        <v>17.808340038953983</v>
      </c>
      <c r="H347" s="11" t="s">
        <v>13</v>
      </c>
      <c r="I347" s="13">
        <v>0.6198411607826805</v>
      </c>
    </row>
    <row r="348" spans="1:9" ht="15">
      <c r="A348" s="7" t="s">
        <v>1</v>
      </c>
      <c r="B348" s="11">
        <v>44.65508162190627</v>
      </c>
      <c r="C348" s="41">
        <v>9.75026761547581</v>
      </c>
      <c r="D348" s="11" t="s">
        <v>13</v>
      </c>
      <c r="E348" s="18">
        <v>0.8039010866593943</v>
      </c>
      <c r="F348" s="19"/>
      <c r="G348" s="15">
        <v>9.43945482109017</v>
      </c>
      <c r="H348" s="11" t="s">
        <v>13</v>
      </c>
      <c r="I348" s="13">
        <v>0.502213075576313</v>
      </c>
    </row>
    <row r="349" spans="1:9" ht="15">
      <c r="A349" s="7" t="s">
        <v>2</v>
      </c>
      <c r="B349" s="11">
        <v>42.86648786550664</v>
      </c>
      <c r="C349" s="41">
        <v>11.399359180472809</v>
      </c>
      <c r="D349" s="11" t="s">
        <v>13</v>
      </c>
      <c r="E349" s="18">
        <v>0.8451904783376046</v>
      </c>
      <c r="F349" s="19"/>
      <c r="G349" s="15">
        <v>4.084603028960462</v>
      </c>
      <c r="H349" s="11" t="s">
        <v>13</v>
      </c>
      <c r="I349" s="13">
        <v>0.3509710321896938</v>
      </c>
    </row>
    <row r="350" spans="1:9" ht="15">
      <c r="A350" s="7" t="s">
        <v>3</v>
      </c>
      <c r="B350" s="11">
        <v>40.19287211740043</v>
      </c>
      <c r="C350" s="41">
        <v>13.154043230243362</v>
      </c>
      <c r="D350" s="11" t="s">
        <v>13</v>
      </c>
      <c r="E350" s="18">
        <v>0.9094935714329487</v>
      </c>
      <c r="F350" s="19"/>
      <c r="G350" s="15">
        <v>3.532311816855345</v>
      </c>
      <c r="H350" s="11" t="s">
        <v>13</v>
      </c>
      <c r="I350" s="13">
        <v>0.29542982885271935</v>
      </c>
    </row>
    <row r="351" spans="1:9" ht="15">
      <c r="A351" s="7" t="s">
        <v>4</v>
      </c>
      <c r="B351" s="11">
        <v>42.304044149348975</v>
      </c>
      <c r="C351" s="41">
        <v>14.921991949144788</v>
      </c>
      <c r="D351" s="11" t="s">
        <v>13</v>
      </c>
      <c r="E351" s="18">
        <v>0.8584551474684772</v>
      </c>
      <c r="F351" s="19"/>
      <c r="G351" s="15">
        <v>3.1131116717035066</v>
      </c>
      <c r="H351" s="11" t="s">
        <v>13</v>
      </c>
      <c r="I351" s="13">
        <v>0.4286648117612349</v>
      </c>
    </row>
    <row r="352" spans="1:9" ht="15">
      <c r="A352" s="7" t="s">
        <v>5</v>
      </c>
      <c r="B352" s="11">
        <v>41.931475235221015</v>
      </c>
      <c r="C352" s="41">
        <v>16.647764727197494</v>
      </c>
      <c r="D352" s="11" t="s">
        <v>13</v>
      </c>
      <c r="E352" s="18">
        <v>0.86731763058423</v>
      </c>
      <c r="F352" s="19"/>
      <c r="G352" s="15">
        <v>2.774981869439867</v>
      </c>
      <c r="H352" s="11" t="s">
        <v>13</v>
      </c>
      <c r="I352" s="13">
        <v>0.3916166224747169</v>
      </c>
    </row>
    <row r="353" spans="1:9" ht="15">
      <c r="A353" s="7" t="s">
        <v>6</v>
      </c>
      <c r="B353" s="11">
        <v>41.83461292386436</v>
      </c>
      <c r="C353" s="41">
        <v>18.384714091574516</v>
      </c>
      <c r="D353" s="11" t="s">
        <v>13</v>
      </c>
      <c r="E353" s="18">
        <v>0.8696317337927946</v>
      </c>
      <c r="F353" s="19"/>
      <c r="G353" s="15">
        <v>1.3714863794496255</v>
      </c>
      <c r="H353" s="11" t="s">
        <v>13</v>
      </c>
      <c r="I353" s="13">
        <v>0.46314232659007276</v>
      </c>
    </row>
    <row r="354" spans="1:9" ht="15">
      <c r="A354" s="7" t="s">
        <v>7</v>
      </c>
      <c r="B354" s="11">
        <v>41.158238172920065</v>
      </c>
      <c r="C354" s="41">
        <v>20.14025272889185</v>
      </c>
      <c r="D354" s="11" t="s">
        <v>13</v>
      </c>
      <c r="E354" s="18">
        <v>0.8859069035245406</v>
      </c>
      <c r="F354" s="19"/>
      <c r="G354" s="15">
        <v>2.285392280032811</v>
      </c>
      <c r="H354" s="11" t="s">
        <v>13</v>
      </c>
      <c r="I354" s="13">
        <v>0.33198267199909665</v>
      </c>
    </row>
    <row r="355" spans="1:9" ht="15">
      <c r="A355" s="7" t="s">
        <v>8</v>
      </c>
      <c r="B355" s="11">
        <v>40.604026845637584</v>
      </c>
      <c r="C355" s="41">
        <v>21.925555494113</v>
      </c>
      <c r="D355" s="11" t="s">
        <v>13</v>
      </c>
      <c r="E355" s="18">
        <v>0.899395861696612</v>
      </c>
      <c r="F355" s="19"/>
      <c r="G355" s="15">
        <v>2.5342986685378888</v>
      </c>
      <c r="H355" s="11" t="s">
        <v>13</v>
      </c>
      <c r="I355" s="13">
        <v>0.5148994957468748</v>
      </c>
    </row>
    <row r="356" ht="15">
      <c r="F356" s="19"/>
    </row>
    <row r="357" ht="15">
      <c r="A357" s="33" t="s">
        <v>66</v>
      </c>
    </row>
    <row r="358" spans="1:9" ht="15">
      <c r="A358" s="7" t="s">
        <v>36</v>
      </c>
      <c r="B358" s="11">
        <v>46.67807940001631</v>
      </c>
      <c r="C358" s="41">
        <v>0.758774326519886</v>
      </c>
      <c r="D358" s="11" t="s">
        <v>13</v>
      </c>
      <c r="E358" s="18">
        <v>0.758774326519886</v>
      </c>
      <c r="F358" s="19">
        <f aca="true" t="shared" si="10" ref="F358:F363">2006.2822-C358/0.061</f>
        <v>1993.8432766144283</v>
      </c>
      <c r="G358" s="15">
        <v>11.598993493960847</v>
      </c>
      <c r="H358" s="11" t="s">
        <v>13</v>
      </c>
      <c r="I358" s="13">
        <v>0.4786926019942184</v>
      </c>
    </row>
    <row r="359" spans="1:9" ht="15">
      <c r="A359" s="7" t="s">
        <v>37</v>
      </c>
      <c r="B359" s="11">
        <v>36.83092261175125</v>
      </c>
      <c r="C359" s="41">
        <v>2.512626762761517</v>
      </c>
      <c r="D359" s="11" t="s">
        <v>13</v>
      </c>
      <c r="E359" s="18">
        <v>0.9950781097217453</v>
      </c>
      <c r="F359" s="19">
        <f t="shared" si="10"/>
        <v>1965.0915973317785</v>
      </c>
      <c r="G359" s="15">
        <v>2.912333913295257</v>
      </c>
      <c r="H359" s="11" t="s">
        <v>13</v>
      </c>
      <c r="I359" s="13">
        <v>0.42620033856849404</v>
      </c>
    </row>
    <row r="360" spans="1:9" ht="15">
      <c r="A360" s="7" t="s">
        <v>38</v>
      </c>
      <c r="B360" s="11">
        <v>33.23868381493235</v>
      </c>
      <c r="C360" s="41">
        <v>4.600610776099487</v>
      </c>
      <c r="D360" s="11" t="s">
        <v>13</v>
      </c>
      <c r="E360" s="18">
        <v>1.0929059036162252</v>
      </c>
      <c r="F360" s="19">
        <f t="shared" si="10"/>
        <v>1930.8623512114839</v>
      </c>
      <c r="G360" s="15">
        <v>0.37583783598595105</v>
      </c>
      <c r="H360" s="11" t="s">
        <v>13</v>
      </c>
      <c r="I360" s="13">
        <v>0.27293893914118766</v>
      </c>
    </row>
    <row r="361" spans="1:9" ht="15">
      <c r="A361" s="7" t="s">
        <v>39</v>
      </c>
      <c r="B361" s="11">
        <v>32.03370229638196</v>
      </c>
      <c r="C361" s="41">
        <v>6.820836825483216</v>
      </c>
      <c r="D361" s="11" t="s">
        <v>13</v>
      </c>
      <c r="E361" s="18">
        <v>1.1273201457675026</v>
      </c>
      <c r="F361" s="19">
        <f t="shared" si="10"/>
        <v>1894.465202860931</v>
      </c>
      <c r="G361" s="15">
        <v>0.24491703248804547</v>
      </c>
      <c r="H361" s="11" t="s">
        <v>13</v>
      </c>
      <c r="I361" s="13">
        <v>0.35532355023668666</v>
      </c>
    </row>
    <row r="362" spans="1:9" ht="15">
      <c r="A362" s="7" t="s">
        <v>40</v>
      </c>
      <c r="B362" s="11">
        <v>30.955700123915737</v>
      </c>
      <c r="C362" s="41">
        <v>9.106986612773685</v>
      </c>
      <c r="D362" s="11" t="s">
        <v>13</v>
      </c>
      <c r="E362" s="18">
        <v>1.1588296415229673</v>
      </c>
      <c r="F362" s="19">
        <f t="shared" si="10"/>
        <v>1856.9873374955134</v>
      </c>
      <c r="G362" s="15">
        <v>0.10771697400957894</v>
      </c>
      <c r="H362" s="11" t="s">
        <v>13</v>
      </c>
      <c r="I362" s="13">
        <v>0.25047541392382033</v>
      </c>
    </row>
    <row r="363" spans="1:9" ht="15">
      <c r="A363" s="7" t="s">
        <v>0</v>
      </c>
      <c r="B363" s="11">
        <v>30.848082595870206</v>
      </c>
      <c r="C363" s="41">
        <v>11.427829845763096</v>
      </c>
      <c r="D363" s="11" t="s">
        <v>13</v>
      </c>
      <c r="E363" s="18">
        <v>1.1620135914664431</v>
      </c>
      <c r="F363" s="19">
        <f t="shared" si="10"/>
        <v>1818.9407271186378</v>
      </c>
      <c r="G363" s="15">
        <v>0.09574790001281483</v>
      </c>
      <c r="H363" s="11" t="s">
        <v>13</v>
      </c>
      <c r="I363" s="13">
        <v>0.2528725337144817</v>
      </c>
    </row>
    <row r="364" ht="15">
      <c r="F364" s="19"/>
    </row>
    <row r="365" ht="15">
      <c r="A365" s="33" t="s">
        <v>67</v>
      </c>
    </row>
    <row r="366" spans="1:9" ht="15">
      <c r="A366" s="7" t="s">
        <v>36</v>
      </c>
      <c r="B366" s="11">
        <v>46.55010340289528</v>
      </c>
      <c r="C366" s="41">
        <v>0.7615811864829547</v>
      </c>
      <c r="D366" s="11" t="s">
        <v>13</v>
      </c>
      <c r="E366" s="18">
        <v>0.7615811864829547</v>
      </c>
      <c r="F366" s="19"/>
      <c r="G366" s="15">
        <v>7.112192146956593</v>
      </c>
      <c r="H366" s="11" t="s">
        <v>13</v>
      </c>
      <c r="I366" s="13">
        <v>0.4935173549052623</v>
      </c>
    </row>
    <row r="367" spans="1:9" ht="15">
      <c r="A367" s="7" t="s">
        <v>37</v>
      </c>
      <c r="B367" s="11">
        <v>36.71785870996051</v>
      </c>
      <c r="C367" s="41">
        <v>2.521215701239945</v>
      </c>
      <c r="D367" s="11" t="s">
        <v>13</v>
      </c>
      <c r="E367" s="18">
        <v>0.9980533282740355</v>
      </c>
      <c r="F367" s="19"/>
      <c r="G367" s="15">
        <v>1.456597048607916</v>
      </c>
      <c r="H367" s="11" t="s">
        <v>13</v>
      </c>
      <c r="I367" s="13">
        <v>0.4045054533794052</v>
      </c>
    </row>
    <row r="368" spans="1:9" ht="15">
      <c r="A368" s="7" t="s">
        <v>38</v>
      </c>
      <c r="B368" s="11">
        <v>32.70367810796283</v>
      </c>
      <c r="C368" s="41">
        <v>4.627351412860626</v>
      </c>
      <c r="D368" s="11" t="s">
        <v>13</v>
      </c>
      <c r="E368" s="18">
        <v>1.108082383346645</v>
      </c>
      <c r="F368" s="19"/>
      <c r="G368" s="15">
        <v>0.6904408320971469</v>
      </c>
      <c r="H368" s="11" t="s">
        <v>13</v>
      </c>
      <c r="I368" s="13">
        <v>0.3755494758490043</v>
      </c>
    </row>
    <row r="369" spans="1:9" ht="15">
      <c r="A369" s="7" t="s">
        <v>39</v>
      </c>
      <c r="B369" s="11">
        <v>30.228874633721393</v>
      </c>
      <c r="C369" s="41">
        <v>6.915904908148078</v>
      </c>
      <c r="D369" s="11" t="s">
        <v>13</v>
      </c>
      <c r="E369" s="18">
        <v>1.1804711119408067</v>
      </c>
      <c r="F369" s="19"/>
      <c r="G369" s="15">
        <v>0.2764985962758079</v>
      </c>
      <c r="H369" s="11" t="s">
        <v>13</v>
      </c>
      <c r="I369" s="13">
        <v>0.1735373061583726</v>
      </c>
    </row>
    <row r="370" spans="1:9" ht="15">
      <c r="A370" s="7" t="s">
        <v>40</v>
      </c>
      <c r="B370" s="11">
        <v>30.40282049358638</v>
      </c>
      <c r="C370" s="41">
        <v>9.271638263026212</v>
      </c>
      <c r="D370" s="11" t="s">
        <v>13</v>
      </c>
      <c r="E370" s="18">
        <v>1.1752622429373265</v>
      </c>
      <c r="F370" s="19"/>
      <c r="G370" s="15">
        <v>0.6524264741896083</v>
      </c>
      <c r="H370" s="11" t="s">
        <v>13</v>
      </c>
      <c r="I370" s="13">
        <v>0.31040398144108944</v>
      </c>
    </row>
    <row r="371" spans="1:9" ht="15">
      <c r="A371" s="7" t="s">
        <v>0</v>
      </c>
      <c r="B371" s="11">
        <v>30.780225323692616</v>
      </c>
      <c r="C371" s="41">
        <v>11.610925332780551</v>
      </c>
      <c r="D371" s="11" t="s">
        <v>13</v>
      </c>
      <c r="E371" s="18">
        <v>1.164024826817012</v>
      </c>
      <c r="F371" s="19"/>
      <c r="G371" s="15">
        <v>0.9294900330023512</v>
      </c>
      <c r="H371" s="11" t="s">
        <v>13</v>
      </c>
      <c r="I371" s="13">
        <v>0.30745651429734283</v>
      </c>
    </row>
    <row r="372" ht="15">
      <c r="F372" s="19"/>
    </row>
    <row r="373" ht="15">
      <c r="A373" s="33" t="s">
        <v>68</v>
      </c>
    </row>
    <row r="374" spans="1:9" ht="15">
      <c r="A374" s="7" t="s">
        <v>36</v>
      </c>
      <c r="B374" s="11">
        <v>47.00404477471545</v>
      </c>
      <c r="C374" s="41">
        <v>0.7516536349614759</v>
      </c>
      <c r="D374" s="11" t="s">
        <v>13</v>
      </c>
      <c r="E374" s="18">
        <v>0.7516536349614759</v>
      </c>
      <c r="F374" s="19">
        <f>2006.2822-C374/0.10395</f>
        <v>1999.0512848007554</v>
      </c>
      <c r="G374" s="15">
        <v>37.44406008595352</v>
      </c>
      <c r="H374" s="11" t="s">
        <v>13</v>
      </c>
      <c r="I374" s="13">
        <v>1.3012615129863818</v>
      </c>
    </row>
    <row r="375" spans="1:9" ht="15">
      <c r="A375" s="7" t="s">
        <v>37</v>
      </c>
      <c r="B375" s="11">
        <v>41.649585963761574</v>
      </c>
      <c r="C375" s="41">
        <v>2.377370946996958</v>
      </c>
      <c r="D375" s="11" t="s">
        <v>13</v>
      </c>
      <c r="E375" s="18">
        <v>0.8740636770740063</v>
      </c>
      <c r="F375" s="19">
        <f aca="true" t="shared" si="11" ref="F375:F380">2006.2822-C375/0.10395</f>
        <v>1983.411868619558</v>
      </c>
      <c r="G375" s="15">
        <v>25.737007066078554</v>
      </c>
      <c r="H375" s="11" t="s">
        <v>13</v>
      </c>
      <c r="I375" s="13">
        <v>0.9547690539336711</v>
      </c>
    </row>
    <row r="376" spans="1:9" ht="15">
      <c r="A376" s="7" t="s">
        <v>38</v>
      </c>
      <c r="B376" s="11">
        <v>46.63912880210289</v>
      </c>
      <c r="C376" s="41">
        <v>4.01106256995972</v>
      </c>
      <c r="D376" s="11" t="s">
        <v>13</v>
      </c>
      <c r="E376" s="18">
        <v>0.7596279458887555</v>
      </c>
      <c r="F376" s="19">
        <f t="shared" si="11"/>
        <v>1967.695739490527</v>
      </c>
      <c r="G376" s="15">
        <v>23.143918001936278</v>
      </c>
      <c r="H376" s="11" t="s">
        <v>13</v>
      </c>
      <c r="I376" s="13">
        <v>1.0724285001903016</v>
      </c>
    </row>
    <row r="377" spans="1:9" ht="15">
      <c r="A377" s="7" t="s">
        <v>39</v>
      </c>
      <c r="B377" s="11">
        <v>42.93769895407003</v>
      </c>
      <c r="C377" s="41">
        <v>5.614211283067845</v>
      </c>
      <c r="D377" s="11" t="s">
        <v>13</v>
      </c>
      <c r="E377" s="18">
        <v>0.8435207672193689</v>
      </c>
      <c r="F377" s="19">
        <f t="shared" si="11"/>
        <v>1952.2734334481208</v>
      </c>
      <c r="G377" s="15">
        <v>10.122216823259816</v>
      </c>
      <c r="H377" s="11" t="s">
        <v>13</v>
      </c>
      <c r="I377" s="13">
        <v>0.7047225595875388</v>
      </c>
    </row>
    <row r="378" spans="1:9" ht="15">
      <c r="A378" s="7" t="s">
        <v>40</v>
      </c>
      <c r="B378" s="11">
        <v>44.187963726298435</v>
      </c>
      <c r="C378" s="41">
        <v>7.272287650167659</v>
      </c>
      <c r="D378" s="11" t="s">
        <v>13</v>
      </c>
      <c r="E378" s="18">
        <v>0.8145555998804452</v>
      </c>
      <c r="F378" s="19">
        <f t="shared" si="11"/>
        <v>1936.32272284591</v>
      </c>
      <c r="G378" s="15">
        <v>6.208822419807087</v>
      </c>
      <c r="H378" s="11" t="s">
        <v>13</v>
      </c>
      <c r="I378" s="13">
        <v>0.6894850866278674</v>
      </c>
    </row>
    <row r="379" spans="1:9" ht="15">
      <c r="A379" s="7" t="s">
        <v>0</v>
      </c>
      <c r="B379" s="11">
        <v>43.59281437125749</v>
      </c>
      <c r="C379" s="41">
        <v>8.91510470808358</v>
      </c>
      <c r="D379" s="11" t="s">
        <v>13</v>
      </c>
      <c r="E379" s="18">
        <v>0.8282614580354756</v>
      </c>
      <c r="F379" s="19">
        <f t="shared" si="11"/>
        <v>1920.518806944843</v>
      </c>
      <c r="G379" s="15">
        <v>3.800924890322915</v>
      </c>
      <c r="H379" s="11" t="s">
        <v>13</v>
      </c>
      <c r="I379" s="13">
        <v>0.7581590377517315</v>
      </c>
    </row>
    <row r="380" spans="1:9" ht="15">
      <c r="A380" s="7" t="s">
        <v>1</v>
      </c>
      <c r="B380" s="11">
        <v>42.035815268614506</v>
      </c>
      <c r="C380" s="41">
        <v>10.60819567008825</v>
      </c>
      <c r="D380" s="11" t="s">
        <v>13</v>
      </c>
      <c r="E380" s="18">
        <v>0.8648295039691934</v>
      </c>
      <c r="F380" s="19">
        <f t="shared" si="11"/>
        <v>1904.2312556028066</v>
      </c>
      <c r="G380" s="15">
        <v>2.3456587374127413</v>
      </c>
      <c r="H380" s="11" t="s">
        <v>13</v>
      </c>
      <c r="I380" s="13">
        <v>0.3590504475877012</v>
      </c>
    </row>
    <row r="381" ht="15">
      <c r="F381" s="19"/>
    </row>
    <row r="382" ht="15">
      <c r="A382" s="33" t="s">
        <v>69</v>
      </c>
    </row>
    <row r="383" spans="1:9" ht="15">
      <c r="A383" s="7" t="s">
        <v>36</v>
      </c>
      <c r="B383" s="11">
        <v>39.88164532402018</v>
      </c>
      <c r="C383" s="41">
        <v>0.917189051565496</v>
      </c>
      <c r="D383" s="11" t="s">
        <v>13</v>
      </c>
      <c r="E383" s="18">
        <v>0.917189051565496</v>
      </c>
      <c r="F383" s="19">
        <f>2006.2822-C383/0.10395</f>
        <v>1997.4588325005725</v>
      </c>
      <c r="G383" s="15">
        <v>1.042201647151507</v>
      </c>
      <c r="H383" s="11" t="s">
        <v>13</v>
      </c>
      <c r="I383" s="13">
        <v>0.4127721510531901</v>
      </c>
    </row>
    <row r="384" spans="1:9" ht="15">
      <c r="A384" s="7" t="s">
        <v>37</v>
      </c>
      <c r="B384" s="11">
        <v>34.52321099379923</v>
      </c>
      <c r="C384" s="41">
        <v>2.891502662178805</v>
      </c>
      <c r="D384" s="11" t="s">
        <v>13</v>
      </c>
      <c r="E384" s="18">
        <v>1.057124559047813</v>
      </c>
      <c r="F384" s="19">
        <f>2006.2822-C384/0.10395</f>
        <v>1978.4659165735566</v>
      </c>
      <c r="G384" s="15">
        <v>0.975579021875936</v>
      </c>
      <c r="H384" s="11" t="s">
        <v>13</v>
      </c>
      <c r="I384" s="13">
        <v>0.2732424944849811</v>
      </c>
    </row>
    <row r="385" spans="1:9" ht="15">
      <c r="A385" s="7" t="s">
        <v>38</v>
      </c>
      <c r="B385" s="11">
        <v>33.05193761054832</v>
      </c>
      <c r="C385" s="41">
        <v>5.046811999259375</v>
      </c>
      <c r="D385" s="11" t="s">
        <v>13</v>
      </c>
      <c r="E385" s="18">
        <v>1.0981847780327563</v>
      </c>
      <c r="F385" s="19">
        <f>2006.2822-C385/0.10395</f>
        <v>1957.731820016745</v>
      </c>
      <c r="G385" s="15">
        <v>0.27929353437529403</v>
      </c>
      <c r="H385" s="11" t="s">
        <v>13</v>
      </c>
      <c r="I385" s="13">
        <v>0.24593755102003065</v>
      </c>
    </row>
    <row r="386" spans="1:9" ht="15">
      <c r="A386" s="7" t="s">
        <v>39</v>
      </c>
      <c r="B386" s="11">
        <v>33.52119200185285</v>
      </c>
      <c r="C386" s="41">
        <v>7.2299543351682685</v>
      </c>
      <c r="D386" s="11" t="s">
        <v>13</v>
      </c>
      <c r="E386" s="18">
        <v>1.0849575578761377</v>
      </c>
      <c r="F386" s="19">
        <f>2006.2822-C386/0.10395</f>
        <v>1936.7299697434512</v>
      </c>
      <c r="G386" s="15">
        <v>0.1657906916066994</v>
      </c>
      <c r="H386" s="11" t="s">
        <v>13</v>
      </c>
      <c r="I386" s="13">
        <v>0.320570548215767</v>
      </c>
    </row>
    <row r="392" ht="15">
      <c r="A392" s="33" t="s">
        <v>70</v>
      </c>
    </row>
    <row r="393" spans="1:9" ht="15">
      <c r="A393" s="7" t="s">
        <v>36</v>
      </c>
      <c r="B393" s="11">
        <v>41.94487779511181</v>
      </c>
      <c r="C393" s="41">
        <v>0.8669977605613988</v>
      </c>
      <c r="D393" s="11" t="s">
        <v>13</v>
      </c>
      <c r="E393" s="18">
        <v>0.8669977605613988</v>
      </c>
      <c r="F393" s="19"/>
      <c r="G393" s="15">
        <v>9.757763143127118</v>
      </c>
      <c r="H393" s="11" t="s">
        <v>13</v>
      </c>
      <c r="I393" s="13">
        <v>0.34719892758761434</v>
      </c>
    </row>
    <row r="394" spans="1:9" ht="15">
      <c r="A394" s="7" t="s">
        <v>37</v>
      </c>
      <c r="B394" s="11">
        <v>38.96824063182658</v>
      </c>
      <c r="C394" s="41">
        <v>2.674032100273224</v>
      </c>
      <c r="D394" s="11" t="s">
        <v>13</v>
      </c>
      <c r="E394" s="18">
        <v>0.9400365791504262</v>
      </c>
      <c r="F394" s="19"/>
      <c r="G394" s="15">
        <v>6.712146503096721</v>
      </c>
      <c r="H394" s="11" t="s">
        <v>13</v>
      </c>
      <c r="I394" s="13">
        <v>0.35382753103162956</v>
      </c>
    </row>
    <row r="395" spans="1:9" ht="15">
      <c r="A395" s="7" t="s">
        <v>38</v>
      </c>
      <c r="B395" s="11">
        <v>27.96040571917389</v>
      </c>
      <c r="C395" s="41">
        <v>4.8642276988017485</v>
      </c>
      <c r="D395" s="11" t="s">
        <v>13</v>
      </c>
      <c r="E395" s="18">
        <v>1.2501590193780985</v>
      </c>
      <c r="F395" s="19"/>
      <c r="G395" s="15">
        <v>4.210570914036827</v>
      </c>
      <c r="H395" s="11" t="s">
        <v>13</v>
      </c>
      <c r="I395" s="13">
        <v>0.3519631174800184</v>
      </c>
    </row>
    <row r="396" spans="1:9" ht="15">
      <c r="A396" s="7" t="s">
        <v>39</v>
      </c>
      <c r="B396" s="11">
        <v>28.363822875705253</v>
      </c>
      <c r="C396" s="41">
        <v>7.3519088229592455</v>
      </c>
      <c r="D396" s="11" t="s">
        <v>13</v>
      </c>
      <c r="E396" s="18">
        <v>1.2375221047793985</v>
      </c>
      <c r="F396" s="19"/>
      <c r="G396" s="15">
        <v>8.867864887600776</v>
      </c>
      <c r="H396" s="11" t="s">
        <v>13</v>
      </c>
      <c r="I396" s="13">
        <v>0.24587604618911635</v>
      </c>
    </row>
    <row r="398" ht="15">
      <c r="A398" s="33" t="s">
        <v>71</v>
      </c>
    </row>
    <row r="399" spans="1:15" ht="15">
      <c r="A399" s="7" t="s">
        <v>36</v>
      </c>
      <c r="B399" s="11">
        <v>48.51008698870998</v>
      </c>
      <c r="C399" s="41">
        <v>0.719278642204052</v>
      </c>
      <c r="D399" s="11" t="s">
        <v>13</v>
      </c>
      <c r="E399" s="18">
        <v>0.719278642204052</v>
      </c>
      <c r="F399" s="39">
        <v>2005.63</v>
      </c>
      <c r="G399" s="15">
        <v>17.290304737022147</v>
      </c>
      <c r="H399" s="11" t="s">
        <v>13</v>
      </c>
      <c r="I399" s="13">
        <v>0.3642774499250067</v>
      </c>
      <c r="K399" s="32">
        <v>0.049481545523578994</v>
      </c>
      <c r="L399" s="11" t="s">
        <v>13</v>
      </c>
      <c r="M399" s="31">
        <v>0.01579198261390819</v>
      </c>
      <c r="O399" s="34" t="s">
        <v>42</v>
      </c>
    </row>
    <row r="400" spans="1:13" ht="15">
      <c r="A400" s="7" t="s">
        <v>37</v>
      </c>
      <c r="B400" s="11">
        <v>40.06356641017063</v>
      </c>
      <c r="C400" s="41">
        <v>2.3512426426359294</v>
      </c>
      <c r="D400" s="11" t="s">
        <v>13</v>
      </c>
      <c r="E400" s="18">
        <v>0.9126853582278256</v>
      </c>
      <c r="F400" s="19">
        <f>F399-(C400-C399)/0.7191</f>
        <v>2003.3605465158785</v>
      </c>
      <c r="G400" s="15">
        <v>22.736874027018906</v>
      </c>
      <c r="H400" s="11" t="s">
        <v>13</v>
      </c>
      <c r="I400" s="13">
        <v>0.29437882025584255</v>
      </c>
      <c r="K400" s="32">
        <v>0.06292423808346377</v>
      </c>
      <c r="L400" s="11" t="s">
        <v>13</v>
      </c>
      <c r="M400" s="31">
        <v>0.013232994275063196</v>
      </c>
    </row>
    <row r="401" spans="1:13" ht="15">
      <c r="A401" s="7" t="s">
        <v>38</v>
      </c>
      <c r="B401" s="11">
        <v>37.4091317487544</v>
      </c>
      <c r="C401" s="41">
        <v>4.243892128707105</v>
      </c>
      <c r="D401" s="11" t="s">
        <v>13</v>
      </c>
      <c r="E401" s="18">
        <v>0.9799641278433499</v>
      </c>
      <c r="F401" s="19">
        <f aca="true" t="shared" si="12" ref="F401:F407">F400-(C401-C400)/0.7191</f>
        <v>2000.7285767118578</v>
      </c>
      <c r="G401" s="15">
        <v>24.47534459452677</v>
      </c>
      <c r="H401" s="11" t="s">
        <v>13</v>
      </c>
      <c r="I401" s="13">
        <v>0.8203434702342588</v>
      </c>
      <c r="K401" s="32">
        <v>0.0562216666458201</v>
      </c>
      <c r="L401" s="11" t="s">
        <v>13</v>
      </c>
      <c r="M401" s="31">
        <v>0.017779501417908922</v>
      </c>
    </row>
    <row r="402" spans="1:13" ht="15">
      <c r="A402" s="7" t="s">
        <v>39</v>
      </c>
      <c r="B402" s="11">
        <v>36.27177365027428</v>
      </c>
      <c r="C402" s="41">
        <v>6.233711996069521</v>
      </c>
      <c r="D402" s="11" t="s">
        <v>13</v>
      </c>
      <c r="E402" s="18">
        <v>1.0098557395190657</v>
      </c>
      <c r="F402" s="19">
        <f t="shared" si="12"/>
        <v>1997.961479135217</v>
      </c>
      <c r="G402" s="15">
        <v>23.681088755398946</v>
      </c>
      <c r="H402" s="11" t="s">
        <v>13</v>
      </c>
      <c r="I402" s="13">
        <v>0.31858236522407707</v>
      </c>
      <c r="K402" s="32">
        <v>0.05866888119056004</v>
      </c>
      <c r="L402" s="11" t="s">
        <v>13</v>
      </c>
      <c r="M402" s="31">
        <v>0.014348367682473922</v>
      </c>
    </row>
    <row r="403" spans="1:13" ht="15">
      <c r="A403" s="7" t="s">
        <v>40</v>
      </c>
      <c r="B403" s="11">
        <v>34.82045701849836</v>
      </c>
      <c r="C403" s="41">
        <v>8.292541671036485</v>
      </c>
      <c r="D403" s="11" t="s">
        <v>13</v>
      </c>
      <c r="E403" s="18">
        <v>1.0489739354478997</v>
      </c>
      <c r="F403" s="19">
        <f t="shared" si="12"/>
        <v>1995.0984146449277</v>
      </c>
      <c r="G403" s="15">
        <v>22.411257877718885</v>
      </c>
      <c r="H403" s="11" t="s">
        <v>13</v>
      </c>
      <c r="I403" s="13">
        <v>0.37995684458026824</v>
      </c>
      <c r="K403" s="32">
        <v>0.04566190120726554</v>
      </c>
      <c r="L403" s="11" t="s">
        <v>13</v>
      </c>
      <c r="M403" s="31">
        <v>0.019318496664612345</v>
      </c>
    </row>
    <row r="404" spans="1:13" ht="15">
      <c r="A404" s="7" t="s">
        <v>0</v>
      </c>
      <c r="B404" s="11">
        <v>34.12740695638937</v>
      </c>
      <c r="C404" s="41">
        <v>10.40956809949887</v>
      </c>
      <c r="D404" s="11" t="s">
        <v>13</v>
      </c>
      <c r="E404" s="18">
        <v>1.0680524930144837</v>
      </c>
      <c r="F404" s="19">
        <f t="shared" si="12"/>
        <v>1992.154420167856</v>
      </c>
      <c r="G404" s="15">
        <v>22.062169917340313</v>
      </c>
      <c r="H404" s="11" t="s">
        <v>13</v>
      </c>
      <c r="I404" s="13">
        <v>0.2758886272753118</v>
      </c>
      <c r="K404" s="32">
        <v>0.05277743424370964</v>
      </c>
      <c r="L404" s="11" t="s">
        <v>13</v>
      </c>
      <c r="M404" s="31">
        <v>0.014289087000480339</v>
      </c>
    </row>
    <row r="405" spans="1:13" ht="15">
      <c r="A405" s="7" t="s">
        <v>1</v>
      </c>
      <c r="B405" s="11">
        <v>34.52926657263752</v>
      </c>
      <c r="C405" s="41">
        <v>12.534578625846512</v>
      </c>
      <c r="D405" s="11" t="s">
        <v>13</v>
      </c>
      <c r="E405" s="18">
        <v>1.056958033333159</v>
      </c>
      <c r="F405" s="19">
        <f t="shared" si="12"/>
        <v>1989.199322787314</v>
      </c>
      <c r="G405" s="15">
        <v>21.09455326782797</v>
      </c>
      <c r="H405" s="11" t="s">
        <v>13</v>
      </c>
      <c r="I405" s="13">
        <v>0.3842452018809601</v>
      </c>
      <c r="K405" s="32">
        <v>0.07053230584359213</v>
      </c>
      <c r="L405" s="11" t="s">
        <v>13</v>
      </c>
      <c r="M405" s="31">
        <v>0.016173012804900105</v>
      </c>
    </row>
    <row r="406" spans="1:13" ht="15">
      <c r="A406" s="7" t="s">
        <v>2</v>
      </c>
      <c r="B406" s="11">
        <v>33.918273191629595</v>
      </c>
      <c r="C406" s="41">
        <v>14.665398031434924</v>
      </c>
      <c r="D406" s="11" t="s">
        <v>13</v>
      </c>
      <c r="E406" s="18">
        <v>1.0738613722552528</v>
      </c>
      <c r="F406" s="19">
        <f t="shared" si="12"/>
        <v>1986.236147421456</v>
      </c>
      <c r="G406" s="15">
        <v>20.31579467036545</v>
      </c>
      <c r="H406" s="11" t="s">
        <v>13</v>
      </c>
      <c r="I406" s="13">
        <v>0.3154194179313116</v>
      </c>
      <c r="K406" s="32">
        <v>0.05480099281781149</v>
      </c>
      <c r="L406" s="11" t="s">
        <v>13</v>
      </c>
      <c r="M406" s="31">
        <v>0.013850800382523783</v>
      </c>
    </row>
    <row r="407" spans="1:13" ht="15">
      <c r="A407" s="7" t="s">
        <v>3</v>
      </c>
      <c r="B407" s="11">
        <v>32.52708490803728</v>
      </c>
      <c r="C407" s="41">
        <v>16.852387221609952</v>
      </c>
      <c r="D407" s="11" t="s">
        <v>13</v>
      </c>
      <c r="E407" s="18">
        <v>1.1131278179197766</v>
      </c>
      <c r="F407" s="19">
        <f t="shared" si="12"/>
        <v>1983.1948608268585</v>
      </c>
      <c r="G407" s="15">
        <v>19.13443559359574</v>
      </c>
      <c r="H407" s="11" t="s">
        <v>13</v>
      </c>
      <c r="I407" s="13">
        <v>0.29536518468953255</v>
      </c>
      <c r="K407" s="32">
        <v>0.07139119867471884</v>
      </c>
      <c r="L407" s="11" t="s">
        <v>13</v>
      </c>
      <c r="M407" s="31">
        <v>0.013986847087291854</v>
      </c>
    </row>
    <row r="408" spans="1:13" ht="15">
      <c r="A408" s="7" t="s">
        <v>4</v>
      </c>
      <c r="B408" s="11">
        <v>30.838802625260126</v>
      </c>
      <c r="C408" s="41">
        <v>19.127803516264176</v>
      </c>
      <c r="D408" s="11" t="s">
        <v>13</v>
      </c>
      <c r="E408" s="18">
        <v>1.16228847673445</v>
      </c>
      <c r="F408" s="19">
        <f>F409-(C408-C409)/0.4083</f>
        <v>1980.0235604282793</v>
      </c>
      <c r="G408" s="15">
        <v>17.58919987771859</v>
      </c>
      <c r="H408" s="11" t="s">
        <v>13</v>
      </c>
      <c r="I408" s="13">
        <v>0.30767144341908537</v>
      </c>
      <c r="K408" s="32">
        <v>0.0528562825094185</v>
      </c>
      <c r="L408" s="11" t="s">
        <v>13</v>
      </c>
      <c r="M408" s="31">
        <v>0.015792425871716503</v>
      </c>
    </row>
    <row r="409" spans="1:13" ht="15">
      <c r="A409" s="7" t="s">
        <v>5</v>
      </c>
      <c r="B409" s="11">
        <v>30.703624733475475</v>
      </c>
      <c r="C409" s="41">
        <v>21.456390576813238</v>
      </c>
      <c r="D409" s="11" t="s">
        <v>13</v>
      </c>
      <c r="E409" s="18">
        <v>1.1662985838146136</v>
      </c>
      <c r="F409" s="19">
        <f>F410-(C409-C410)/0.4083</f>
        <v>1974.3204326777307</v>
      </c>
      <c r="G409" s="15">
        <v>13.797250121439694</v>
      </c>
      <c r="H409" s="11" t="s">
        <v>13</v>
      </c>
      <c r="I409" s="13">
        <v>0.24266472373216477</v>
      </c>
      <c r="K409" s="32">
        <v>0.09527998533048876</v>
      </c>
      <c r="L409" s="11" t="s">
        <v>13</v>
      </c>
      <c r="M409" s="31">
        <v>0.011183096869775677</v>
      </c>
    </row>
    <row r="410" spans="1:13" ht="15">
      <c r="A410" s="7" t="s">
        <v>6</v>
      </c>
      <c r="B410" s="11">
        <v>31.046267087276558</v>
      </c>
      <c r="C410" s="41">
        <v>23.778844754775456</v>
      </c>
      <c r="D410" s="11" t="s">
        <v>13</v>
      </c>
      <c r="E410" s="18">
        <v>1.1561555941476043</v>
      </c>
      <c r="F410" s="19">
        <f>F411-(C410-C411)/0.4083</f>
        <v>1968.6323254576419</v>
      </c>
      <c r="G410" s="15">
        <v>10.67225219690347</v>
      </c>
      <c r="H410" s="11" t="s">
        <v>13</v>
      </c>
      <c r="I410" s="13">
        <v>0.3837787826319134</v>
      </c>
      <c r="K410" s="32">
        <v>0.08696628717558011</v>
      </c>
      <c r="L410" s="11" t="s">
        <v>13</v>
      </c>
      <c r="M410" s="31">
        <v>0.014230846992367653</v>
      </c>
    </row>
    <row r="411" spans="1:13" ht="15">
      <c r="A411" s="7" t="s">
        <v>7</v>
      </c>
      <c r="B411" s="11">
        <v>31.47641029653392</v>
      </c>
      <c r="C411" s="41">
        <v>26.078523239130604</v>
      </c>
      <c r="D411" s="11" t="s">
        <v>13</v>
      </c>
      <c r="E411" s="18">
        <v>1.1435228902075423</v>
      </c>
      <c r="F411" s="39">
        <v>1963</v>
      </c>
      <c r="G411" s="15">
        <v>9.936703430279296</v>
      </c>
      <c r="H411" s="11" t="s">
        <v>13</v>
      </c>
      <c r="I411" s="13">
        <v>0.4347217911054472</v>
      </c>
      <c r="K411" s="32">
        <v>0.11235644646016361</v>
      </c>
      <c r="L411" s="11" t="s">
        <v>13</v>
      </c>
      <c r="M411" s="31">
        <v>0.012105745073148941</v>
      </c>
    </row>
    <row r="412" spans="1:13" ht="15">
      <c r="A412" s="7" t="s">
        <v>8</v>
      </c>
      <c r="B412" s="11">
        <v>31.046811341149073</v>
      </c>
      <c r="C412" s="41">
        <v>28.378185669063672</v>
      </c>
      <c r="D412" s="11" t="s">
        <v>13</v>
      </c>
      <c r="E412" s="18">
        <v>1.1561395397255256</v>
      </c>
      <c r="F412" s="19">
        <f>F411-(C412-C411)/0.4083</f>
        <v>1957.36771386252</v>
      </c>
      <c r="G412" s="15">
        <v>7.4914669287817945</v>
      </c>
      <c r="H412" s="11" t="s">
        <v>13</v>
      </c>
      <c r="I412" s="13">
        <v>0.4282902081472288</v>
      </c>
      <c r="K412" s="32">
        <v>0.0987698954484482</v>
      </c>
      <c r="L412" s="11" t="s">
        <v>13</v>
      </c>
      <c r="M412" s="31">
        <v>0.010414512785380593</v>
      </c>
    </row>
    <row r="413" spans="1:13" ht="15">
      <c r="A413" s="7" t="s">
        <v>9</v>
      </c>
      <c r="B413" s="11">
        <v>32.18995087477376</v>
      </c>
      <c r="C413" s="41">
        <v>30.657135442749734</v>
      </c>
      <c r="D413" s="11" t="s">
        <v>13</v>
      </c>
      <c r="E413" s="18">
        <v>1.1228102339605346</v>
      </c>
      <c r="F413" s="19">
        <f aca="true" t="shared" si="13" ref="F413:F419">F412-(C413-C412)/0.4083</f>
        <v>1951.7861567386258</v>
      </c>
      <c r="G413" s="15">
        <v>6.182221737846754</v>
      </c>
      <c r="H413" s="11" t="s">
        <v>13</v>
      </c>
      <c r="I413" s="13">
        <v>0.3374839386722343</v>
      </c>
      <c r="K413" s="32">
        <v>0.03103040860990935</v>
      </c>
      <c r="L413" s="11" t="s">
        <v>13</v>
      </c>
      <c r="M413" s="31">
        <v>0.0123271486258544</v>
      </c>
    </row>
    <row r="414" spans="1:13" ht="15">
      <c r="A414" s="7" t="s">
        <v>10</v>
      </c>
      <c r="B414" s="11">
        <v>32.660389403127986</v>
      </c>
      <c r="C414" s="41">
        <v>32.88926319533556</v>
      </c>
      <c r="D414" s="11" t="s">
        <v>13</v>
      </c>
      <c r="E414" s="18">
        <v>1.1093175186252917</v>
      </c>
      <c r="F414" s="19">
        <f t="shared" si="13"/>
        <v>1946.3192751501226</v>
      </c>
      <c r="G414" s="15">
        <v>6.0559518620629635</v>
      </c>
      <c r="H414" s="11" t="s">
        <v>13</v>
      </c>
      <c r="I414" s="13">
        <v>0.17447607605039092</v>
      </c>
      <c r="K414" s="32">
        <v>0.004449273008180571</v>
      </c>
      <c r="L414" s="11" t="s">
        <v>13</v>
      </c>
      <c r="M414" s="31">
        <v>0.010381637019088</v>
      </c>
    </row>
    <row r="415" spans="1:9" ht="15">
      <c r="A415" s="7" t="s">
        <v>11</v>
      </c>
      <c r="B415" s="11">
        <v>32.75277799669005</v>
      </c>
      <c r="C415" s="41">
        <v>35.10526345941843</v>
      </c>
      <c r="D415" s="11" t="s">
        <v>13</v>
      </c>
      <c r="E415" s="18">
        <v>1.1066827454575852</v>
      </c>
      <c r="F415" s="19">
        <f t="shared" si="13"/>
        <v>1940.8918926762483</v>
      </c>
      <c r="G415" s="15">
        <v>4.845833918736635</v>
      </c>
      <c r="H415" s="11" t="s">
        <v>13</v>
      </c>
      <c r="I415" s="13">
        <v>0.3657145648140616</v>
      </c>
    </row>
    <row r="416" spans="1:9" ht="15">
      <c r="A416" s="7" t="s">
        <v>12</v>
      </c>
      <c r="B416" s="11">
        <v>32.28235683548494</v>
      </c>
      <c r="C416" s="41">
        <v>37.33209597995364</v>
      </c>
      <c r="D416" s="11" t="s">
        <v>13</v>
      </c>
      <c r="E416" s="18">
        <v>1.1201497750776268</v>
      </c>
      <c r="F416" s="19">
        <f t="shared" si="13"/>
        <v>1935.437980061663</v>
      </c>
      <c r="G416" s="15">
        <v>4.14409121251521</v>
      </c>
      <c r="H416" s="11" t="s">
        <v>13</v>
      </c>
      <c r="I416" s="13">
        <v>0.3533677073973639</v>
      </c>
    </row>
    <row r="417" spans="1:9" ht="15">
      <c r="A417" s="7" t="s">
        <v>43</v>
      </c>
      <c r="B417" s="11">
        <v>30.92</v>
      </c>
      <c r="C417" s="41">
        <v>39.612130832725214</v>
      </c>
      <c r="D417" s="11" t="s">
        <v>13</v>
      </c>
      <c r="E417" s="18">
        <v>1.1598850776939438</v>
      </c>
      <c r="F417" s="19">
        <f t="shared" si="13"/>
        <v>1929.8537653842895</v>
      </c>
      <c r="G417" s="15">
        <v>3.482739782392775</v>
      </c>
      <c r="H417" s="11" t="s">
        <v>13</v>
      </c>
      <c r="I417" s="13">
        <v>0.33311277837102016</v>
      </c>
    </row>
    <row r="418" spans="1:9" ht="15">
      <c r="A418" s="7" t="s">
        <v>44</v>
      </c>
      <c r="B418" s="11">
        <v>30.200940572894403</v>
      </c>
      <c r="C418" s="41">
        <v>41.95332526515845</v>
      </c>
      <c r="D418" s="11" t="s">
        <v>13</v>
      </c>
      <c r="E418" s="18">
        <v>1.1813093547392925</v>
      </c>
      <c r="F418" s="19">
        <f t="shared" si="13"/>
        <v>1924.1197599166599</v>
      </c>
      <c r="G418" s="15">
        <v>2.849538326230103</v>
      </c>
      <c r="H418" s="11" t="s">
        <v>13</v>
      </c>
      <c r="I418" s="13">
        <v>0.28621993367271925</v>
      </c>
    </row>
    <row r="419" spans="1:9" ht="15">
      <c r="A419" s="7" t="s">
        <v>60</v>
      </c>
      <c r="B419" s="11">
        <v>30.11972767822209</v>
      </c>
      <c r="C419" s="41">
        <v>44.3183837590424</v>
      </c>
      <c r="D419" s="11" t="s">
        <v>13</v>
      </c>
      <c r="E419" s="18">
        <v>1.1837491391446604</v>
      </c>
      <c r="F419" s="19">
        <f t="shared" si="13"/>
        <v>1918.327307078345</v>
      </c>
      <c r="G419" s="15">
        <v>2.4570456813669166</v>
      </c>
      <c r="H419" s="11" t="s">
        <v>13</v>
      </c>
      <c r="I419" s="13">
        <v>0.4185914757068829</v>
      </c>
    </row>
  </sheetData>
  <mergeCells count="5">
    <mergeCell ref="O2:Q2"/>
    <mergeCell ref="C2:E2"/>
    <mergeCell ref="C3:E3"/>
    <mergeCell ref="G2:I2"/>
    <mergeCell ref="K2:M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Shih-Yu Lee</dc:creator>
  <cp:keywords/>
  <dc:description/>
  <cp:lastModifiedBy>test]</cp:lastModifiedBy>
  <cp:lastPrinted>2006-12-28T06:48:58Z</cp:lastPrinted>
  <dcterms:created xsi:type="dcterms:W3CDTF">2002-06-18T02:10:41Z</dcterms:created>
  <dcterms:modified xsi:type="dcterms:W3CDTF">2006-12-28T06:49:02Z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-1541045799</vt:i4>
  </property>
  <property fmtid="{D5CDD505-2E9C-101B-9397-08002B2CF9AE}" pid="3" name="_EmailSubject">
    <vt:lpwstr>590 raw data</vt:lpwstr>
  </property>
  <property fmtid="{D5CDD505-2E9C-101B-9397-08002B2CF9AE}" pid="4" name="_AuthorEmail">
    <vt:lpwstr>shihyu_lee@yahoo.com.tw</vt:lpwstr>
  </property>
  <property fmtid="{D5CDD505-2E9C-101B-9397-08002B2CF9AE}" pid="5" name="_AuthorEmailDisplayName">
    <vt:lpwstr>Shih-Yu Lee</vt:lpwstr>
  </property>
  <property fmtid="{D5CDD505-2E9C-101B-9397-08002B2CF9AE}" pid="6" name="_ReviewingToolsShownOnce">
    <vt:lpwstr/>
  </property>
</Properties>
</file>