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activeTab="0"/>
  </bookViews>
  <sheets>
    <sheet name="OR1-789" sheetId="1" r:id="rId1"/>
  </sheets>
  <definedNames/>
  <calcPr fullCalcOnLoad="1"/>
</workbook>
</file>

<file path=xl/sharedStrings.xml><?xml version="1.0" encoding="utf-8"?>
<sst xmlns="http://schemas.openxmlformats.org/spreadsheetml/2006/main" count="542" uniqueCount="60">
  <si>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</si>
  <si>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</si>
  <si>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</si>
  <si>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</si>
  <si>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</si>
  <si>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</si>
  <si>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</si>
  <si>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</si>
  <si>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</si>
  <si>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44-46</t>
  </si>
  <si>
    <t>time (A.D.)**</t>
  </si>
  <si>
    <t>16-18</t>
  </si>
  <si>
    <t>18-20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</si>
  <si>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</si>
  <si>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* Cumulative mass is integrated from the core top to the mid-depth of each sampling interval.</t>
  </si>
  <si>
    <t>Cumulative mass*</t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</si>
  <si>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</si>
  <si>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</si>
  <si>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</si>
  <si>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</si>
  <si>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</si>
  <si>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</si>
  <si>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10-12</t>
  </si>
  <si>
    <t>12-14</t>
  </si>
  <si>
    <t>14-16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</si>
  <si>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</si>
  <si>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</si>
  <si>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</si>
  <si>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</si>
  <si>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</si>
  <si>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</si>
  <si>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</si>
  <si>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</si>
  <si>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</si>
  <si>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</si>
  <si>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</si>
  <si>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</si>
  <si>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46-48</t>
  </si>
  <si>
    <t>48-50</t>
  </si>
  <si>
    <t>789-1 (22°14.31'N, 120°19.86'E; 395 m; collected on March 30, 2006)</t>
  </si>
  <si>
    <t>Typhoon Haitang</t>
  </si>
  <si>
    <t>789-11 (22°17.18'N, 120°8.40'E; 770 m; collected on March 31, 2006)</t>
  </si>
  <si>
    <t>turbidite</t>
  </si>
  <si>
    <t>789-L1 (22°03.02'N, 120°14.00'E; 911 m; collected on April 1, 2006)</t>
  </si>
  <si>
    <t>789-L2 (22°02.01'N, 120°16.02'E; 876 m; collected on April 1, 2006)</t>
  </si>
  <si>
    <t>789-L3 (22°03.85'N, 120°17.42'E; 782 m; collected on April 2, 2006)</t>
  </si>
  <si>
    <t>789-L4 (22°06.83'N, 120°14.14'E; 822 m; collected on April 2, 2006)</t>
  </si>
  <si>
    <t>789-L5 (22°10.039'N, 120°10.003'E; 738 m; collected on April 2, 2006)</t>
  </si>
  <si>
    <t>789-L6 (22°11.945'N, 120°12.571'E; 845 m; collected on April 2, 2006)</t>
  </si>
  <si>
    <t>10-12</t>
  </si>
  <si>
    <t>789-L7 (22°09.062'N, 120°16.854'E; 777 m; collected on April 2, 2006)</t>
  </si>
  <si>
    <t>789-L8 (22°07.11'N, 120°20.82'E; 568 m; collected on April 2, 2006)</t>
  </si>
  <si>
    <t>789-L9 (22°11.04'N, 120°21.65'E; 491 m; collected on April 2, 2006)</t>
  </si>
  <si>
    <t>Typhoon Haitang</t>
  </si>
  <si>
    <t>789-L10 (22°11.97'N, 120°17.98'E; 662 m; collected on April 2, 2006)</t>
  </si>
  <si>
    <t>789-L11 (22°13.62'N, 120°15.51'E; 721 m; collected on April 2, 2006)</t>
  </si>
  <si>
    <t>789-L0 (22°04.99'N, 120°10.00'E; 752 m; collected on April 1, 2004)</t>
  </si>
  <si>
    <t>￡</t>
  </si>
  <si>
    <r>
      <t xml:space="preserve">** Chronologies are established from </t>
    </r>
    <r>
      <rPr>
        <vertAlign val="superscript"/>
        <sz val="10"/>
        <rFont val="Times New Roman"/>
        <family val="1"/>
      </rPr>
      <t>210</t>
    </r>
    <r>
      <rPr>
        <sz val="10"/>
        <rFont val="Times New Roman"/>
        <family val="1"/>
      </rPr>
      <t xml:space="preserve">Pb decay in hemipelagic sediments and constrained by </t>
    </r>
    <r>
      <rPr>
        <vertAlign val="superscript"/>
        <sz val="10"/>
        <rFont val="Times New Roman"/>
        <family val="1"/>
      </rPr>
      <t>137</t>
    </r>
    <r>
      <rPr>
        <sz val="10"/>
        <rFont val="Times New Roman"/>
        <family val="1"/>
      </rPr>
      <t>Cs stratigraphy and known events.</t>
    </r>
  </si>
  <si>
    <t>1963 nuclear fallout max.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</si>
</sst>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59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.5"/>
      <name val="Arial"/>
      <family val="2"/>
    </font>
    <font>
      <sz val="7.25"/>
      <name val="Arial"/>
      <family val="2"/>
    </font>
    <font>
      <sz val="6.75"/>
      <name val="Arial"/>
      <family val="2"/>
    </font>
    <font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7.75"/>
      <name val="Arial"/>
      <family val="2"/>
    </font>
    <font>
      <sz val="6"/>
      <name val="Arial"/>
      <family val="2"/>
    </font>
    <font>
      <sz val="12"/>
      <name val="細明體"/>
      <family val="3"/>
    </font>
    <font>
      <sz val="1.75"/>
      <name val="Arial"/>
      <family val="2"/>
    </font>
    <font>
      <vertAlign val="superscript"/>
      <sz val="1.75"/>
      <name val="Arial"/>
      <family val="2"/>
    </font>
    <font>
      <vertAlign val="subscript"/>
      <sz val="1.75"/>
      <name val="Arial"/>
      <family val="2"/>
    </font>
    <font>
      <sz val="1.5"/>
      <name val="Arial"/>
      <family val="2"/>
    </font>
    <font>
      <sz val="5.75"/>
      <name val="Arial"/>
      <family val="2"/>
    </font>
    <font>
      <sz val="5.25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sz val="5"/>
      <name val="Arial"/>
      <family val="2"/>
    </font>
    <font>
      <vertAlign val="subscript"/>
      <sz val="8.75"/>
      <name val="Arial"/>
      <family val="2"/>
    </font>
    <font>
      <vertAlign val="superscript"/>
      <sz val="5.75"/>
      <name val="Arial"/>
      <family val="2"/>
    </font>
    <font>
      <sz val="6.25"/>
      <name val="Arial"/>
      <family val="2"/>
    </font>
    <font>
      <vertAlign val="superscript"/>
      <sz val="6"/>
      <name val="Arial"/>
      <family val="2"/>
    </font>
    <font>
      <vertAlign val="subscript"/>
      <sz val="6"/>
      <name val="Arial"/>
      <family val="2"/>
    </font>
    <font>
      <sz val="4"/>
      <name val="Arial"/>
      <family val="2"/>
    </font>
    <font>
      <sz val="3.5"/>
      <name val="Arial"/>
      <family val="2"/>
    </font>
    <font>
      <vertAlign val="subscript"/>
      <sz val="5.75"/>
      <name val="Arial"/>
      <family val="2"/>
    </font>
    <font>
      <sz val="5.5"/>
      <color indexed="14"/>
      <name val="Arial"/>
      <family val="2"/>
    </font>
    <font>
      <vertAlign val="superscript"/>
      <sz val="5.5"/>
      <color indexed="14"/>
      <name val="Arial"/>
      <family val="2"/>
    </font>
    <font>
      <vertAlign val="subscript"/>
      <sz val="5.5"/>
      <name val="Arial"/>
      <family val="2"/>
    </font>
    <font>
      <sz val="4.25"/>
      <name val="Arial"/>
      <family val="2"/>
    </font>
    <font>
      <sz val="6"/>
      <color indexed="14"/>
      <name val="Arial"/>
      <family val="2"/>
    </font>
    <font>
      <vertAlign val="superscript"/>
      <sz val="6"/>
      <color indexed="14"/>
      <name val="Arial"/>
      <family val="2"/>
    </font>
    <font>
      <sz val="4.5"/>
      <name val="Arial"/>
      <family val="2"/>
    </font>
    <font>
      <vertAlign val="superscript"/>
      <sz val="4.5"/>
      <name val="Arial"/>
      <family val="2"/>
    </font>
    <font>
      <sz val="4.75"/>
      <name val="Arial"/>
      <family val="2"/>
    </font>
    <font>
      <vertAlign val="superscript"/>
      <sz val="4.75"/>
      <name val="Arial"/>
      <family val="2"/>
    </font>
    <font>
      <sz val="5.75"/>
      <color indexed="48"/>
      <name val="Arial"/>
      <family val="2"/>
    </font>
    <font>
      <vertAlign val="subscript"/>
      <sz val="5.75"/>
      <color indexed="48"/>
      <name val="Arial"/>
      <family val="2"/>
    </font>
    <font>
      <vertAlign val="superscript"/>
      <sz val="5.75"/>
      <color indexed="48"/>
      <name val="Arial"/>
      <family val="2"/>
    </font>
    <font>
      <sz val="5.75"/>
      <color indexed="14"/>
      <name val="Arial"/>
      <family val="2"/>
    </font>
    <font>
      <vertAlign val="subscript"/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vertAlign val="subscript"/>
      <sz val="4.75"/>
      <name val="Arial"/>
      <family val="2"/>
    </font>
    <font>
      <vertAlign val="superscript"/>
      <sz val="5.25"/>
      <name val="Arial"/>
      <family val="2"/>
    </font>
    <font>
      <vertAlign val="subscript"/>
      <sz val="5.25"/>
      <name val="Arial"/>
      <family val="2"/>
    </font>
    <font>
      <sz val="5.25"/>
      <color indexed="14"/>
      <name val="Arial"/>
      <family val="2"/>
    </font>
    <font>
      <vertAlign val="superscript"/>
      <sz val="5.25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1" fontId="7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181" fontId="7" fillId="0" borderId="3" xfId="0" applyNumberFormat="1" applyFont="1" applyBorder="1" applyAlignment="1">
      <alignment horizontal="left"/>
    </xf>
    <xf numFmtId="185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25"/>
          <c:y val="0.1595"/>
          <c:w val="0.796"/>
          <c:h val="0.7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'OR1-789'!$E$5:$E$20</c:f>
                <c:numCache>
                  <c:ptCount val="16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  <c:pt idx="11">
                    <c:v>1.1815980025378168</c:v>
                  </c:pt>
                  <c:pt idx="12">
                    <c:v>1.1679329330631067</c:v>
                  </c:pt>
                  <c:pt idx="13">
                    <c:v>1.2588837419898709</c:v>
                  </c:pt>
                  <c:pt idx="14">
                    <c:v>1.2911608922435036</c:v>
                  </c:pt>
                  <c:pt idx="15">
                    <c:v>1.274017185191011</c:v>
                  </c:pt>
                </c:numCache>
              </c:numRef>
            </c:plus>
            <c:minus>
              <c:numRef>
                <c:f>'OR1-789'!$E$5:$E$20</c:f>
                <c:numCache>
                  <c:ptCount val="16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  <c:pt idx="11">
                    <c:v>1.1815980025378168</c:v>
                  </c:pt>
                  <c:pt idx="12">
                    <c:v>1.1679329330631067</c:v>
                  </c:pt>
                  <c:pt idx="13">
                    <c:v>1.2588837419898709</c:v>
                  </c:pt>
                  <c:pt idx="14">
                    <c:v>1.2911608922435036</c:v>
                  </c:pt>
                  <c:pt idx="15">
                    <c:v>1.274017185191011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6"/>
                <c:pt idx="0">
                  <c:v>0.612199784784795</c:v>
                </c:pt>
                <c:pt idx="1">
                  <c:v>1.0539304884157112</c:v>
                </c:pt>
                <c:pt idx="2">
                  <c:v>0.7770263744459782</c:v>
                </c:pt>
                <c:pt idx="3">
                  <c:v>0.5662927548990485</c:v>
                </c:pt>
                <c:pt idx="4">
                  <c:v>0.6396233688202582</c:v>
                </c:pt>
                <c:pt idx="5">
                  <c:v>0.5365634685076323</c:v>
                </c:pt>
                <c:pt idx="6">
                  <c:v>0.4785333613022002</c:v>
                </c:pt>
                <c:pt idx="7">
                  <c:v>0.5451376120529687</c:v>
                </c:pt>
                <c:pt idx="8">
                  <c:v>0.3743529965264738</c:v>
                </c:pt>
                <c:pt idx="9">
                  <c:v>0.46066909433172654</c:v>
                </c:pt>
                <c:pt idx="10">
                  <c:v>0.5081945122660533</c:v>
                </c:pt>
                <c:pt idx="11">
                  <c:v>0.5093296180923581</c:v>
                </c:pt>
                <c:pt idx="12">
                  <c:v>0.36646057911242935</c:v>
                </c:pt>
                <c:pt idx="13">
                  <c:v>0.29258815145100325</c:v>
                </c:pt>
                <c:pt idx="14">
                  <c:v>0.361203953663197</c:v>
                </c:pt>
                <c:pt idx="15">
                  <c:v>0.3517706429297479</c:v>
                </c:pt>
              </c:numLit>
            </c:plus>
            <c:minus>
              <c:numLit>
                <c:ptCount val="16"/>
                <c:pt idx="0">
                  <c:v>0.612199784784795</c:v>
                </c:pt>
                <c:pt idx="1">
                  <c:v>1.0539304884157112</c:v>
                </c:pt>
                <c:pt idx="2">
                  <c:v>0.7770263744459782</c:v>
                </c:pt>
                <c:pt idx="3">
                  <c:v>0.5662927548990485</c:v>
                </c:pt>
                <c:pt idx="4">
                  <c:v>0.6396233688202582</c:v>
                </c:pt>
                <c:pt idx="5">
                  <c:v>0.5365634685076323</c:v>
                </c:pt>
                <c:pt idx="6">
                  <c:v>0.4785333613022002</c:v>
                </c:pt>
                <c:pt idx="7">
                  <c:v>0.5451376120529687</c:v>
                </c:pt>
                <c:pt idx="8">
                  <c:v>0.3743529965264738</c:v>
                </c:pt>
                <c:pt idx="9">
                  <c:v>0.46066909433172654</c:v>
                </c:pt>
                <c:pt idx="10">
                  <c:v>0.5081945122660533</c:v>
                </c:pt>
                <c:pt idx="11">
                  <c:v>0.5093296180923581</c:v>
                </c:pt>
                <c:pt idx="12">
                  <c:v>0.36646057911242935</c:v>
                </c:pt>
                <c:pt idx="13">
                  <c:v>0.29258815145100325</c:v>
                </c:pt>
                <c:pt idx="14">
                  <c:v>0.361203953663197</c:v>
                </c:pt>
                <c:pt idx="15">
                  <c:v>0.3517706429297479</c:v>
                </c:pt>
              </c:numLit>
            </c:minus>
            <c:noEndCap val="0"/>
          </c:errBars>
          <c:xVal>
            <c:numRef>
              <c:f>'OR1-789'!$G$5:$G$20</c:f>
              <c:numCache/>
            </c:numRef>
          </c:xVal>
          <c:yVal>
            <c:numRef>
              <c:f>'OR1-789'!$C$5:$C$20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0.32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R2 = 0.8928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'OR1-789'!$G$6:$G$18</c:f>
              <c:numCache/>
            </c:numRef>
          </c:xVal>
          <c:yVal>
            <c:numRef>
              <c:f>'OR1-789'!$C$6:$C$18</c:f>
              <c:numCache/>
            </c:numRef>
          </c:yVal>
          <c:smooth val="0"/>
        </c:ser>
        <c:axId val="26168475"/>
        <c:axId val="34189684"/>
      </c:scatterChart>
      <c:valAx>
        <c:axId val="26168475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4189684"/>
        <c:crosses val="autoZero"/>
        <c:crossBetween val="midCat"/>
        <c:dispUnits/>
        <c:majorUnit val="10"/>
        <c:minorUnit val="10"/>
      </c:valAx>
      <c:valAx>
        <c:axId val="34189684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616847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5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</c:numLit>
            </c:plus>
            <c:minus>
              <c:numLit>
                <c:ptCount val="5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numRef>
              <c:f>'OR1-789'!$B$94:$B$98</c:f>
              <c:numCache/>
            </c:numRef>
          </c:xVal>
          <c:yVal>
            <c:numRef>
              <c:f>'OR1-789'!$C$94:$C$98</c:f>
              <c:numCache/>
            </c:numRef>
          </c:yVal>
          <c:smooth val="0"/>
        </c:ser>
        <c:axId val="24814949"/>
        <c:axId val="22007950"/>
      </c:scatterChart>
      <c:valAx>
        <c:axId val="24814949"/>
        <c:scaling>
          <c:orientation val="minMax"/>
          <c:max val="60"/>
          <c:min val="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75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007950"/>
        <c:crosses val="autoZero"/>
        <c:crossBetween val="midCat"/>
        <c:dispUnits/>
        <c:majorUnit val="10"/>
        <c:minorUnit val="10"/>
      </c:valAx>
      <c:valAx>
        <c:axId val="22007950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814949"/>
        <c:crossesAt val="4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6825"/>
          <c:w val="0.8945"/>
          <c:h val="0.8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'OR1-789'!$E$5:$E$20</c:f>
                <c:numCache>
                  <c:ptCount val="16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  <c:pt idx="11">
                    <c:v>1.1815980025378168</c:v>
                  </c:pt>
                  <c:pt idx="12">
                    <c:v>1.1679329330631067</c:v>
                  </c:pt>
                  <c:pt idx="13">
                    <c:v>1.2588837419898709</c:v>
                  </c:pt>
                  <c:pt idx="14">
                    <c:v>1.2911608922435036</c:v>
                  </c:pt>
                  <c:pt idx="15">
                    <c:v>1.274017185191011</c:v>
                  </c:pt>
                </c:numCache>
              </c:numRef>
            </c:plus>
            <c:minus>
              <c:numRef>
                <c:f>'OR1-789'!$E$5:$E$20</c:f>
                <c:numCache>
                  <c:ptCount val="16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  <c:pt idx="11">
                    <c:v>1.1815980025378168</c:v>
                  </c:pt>
                  <c:pt idx="12">
                    <c:v>1.1679329330631067</c:v>
                  </c:pt>
                  <c:pt idx="13">
                    <c:v>1.2588837419898709</c:v>
                  </c:pt>
                  <c:pt idx="14">
                    <c:v>1.2911608922435036</c:v>
                  </c:pt>
                  <c:pt idx="15">
                    <c:v>1.274017185191011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6"/>
                <c:pt idx="0">
                  <c:v>0.612199784784795</c:v>
                </c:pt>
                <c:pt idx="1">
                  <c:v>1.0539304884157112</c:v>
                </c:pt>
                <c:pt idx="2">
                  <c:v>0.7770263744459782</c:v>
                </c:pt>
                <c:pt idx="3">
                  <c:v>0.5662927548990485</c:v>
                </c:pt>
                <c:pt idx="4">
                  <c:v>0.6396233688202582</c:v>
                </c:pt>
                <c:pt idx="5">
                  <c:v>0.5365634685076323</c:v>
                </c:pt>
                <c:pt idx="6">
                  <c:v>0.4785333613022002</c:v>
                </c:pt>
                <c:pt idx="7">
                  <c:v>0.5451376120529687</c:v>
                </c:pt>
                <c:pt idx="8">
                  <c:v>0.3743529965264738</c:v>
                </c:pt>
                <c:pt idx="9">
                  <c:v>0.46066909433172654</c:v>
                </c:pt>
                <c:pt idx="10">
                  <c:v>0.5081945122660533</c:v>
                </c:pt>
                <c:pt idx="11">
                  <c:v>0.5093296180923581</c:v>
                </c:pt>
                <c:pt idx="12">
                  <c:v>0.36646057911242935</c:v>
                </c:pt>
                <c:pt idx="13">
                  <c:v>0.29258815145100325</c:v>
                </c:pt>
                <c:pt idx="14">
                  <c:v>0.361203953663197</c:v>
                </c:pt>
                <c:pt idx="15">
                  <c:v>0.3517706429297479</c:v>
                </c:pt>
              </c:numLit>
            </c:plus>
            <c:minus>
              <c:numLit>
                <c:ptCount val="16"/>
                <c:pt idx="0">
                  <c:v>0.612199784784795</c:v>
                </c:pt>
                <c:pt idx="1">
                  <c:v>1.0539304884157112</c:v>
                </c:pt>
                <c:pt idx="2">
                  <c:v>0.7770263744459782</c:v>
                </c:pt>
                <c:pt idx="3">
                  <c:v>0.5662927548990485</c:v>
                </c:pt>
                <c:pt idx="4">
                  <c:v>0.6396233688202582</c:v>
                </c:pt>
                <c:pt idx="5">
                  <c:v>0.5365634685076323</c:v>
                </c:pt>
                <c:pt idx="6">
                  <c:v>0.4785333613022002</c:v>
                </c:pt>
                <c:pt idx="7">
                  <c:v>0.5451376120529687</c:v>
                </c:pt>
                <c:pt idx="8">
                  <c:v>0.3743529965264738</c:v>
                </c:pt>
                <c:pt idx="9">
                  <c:v>0.46066909433172654</c:v>
                </c:pt>
                <c:pt idx="10">
                  <c:v>0.5081945122660533</c:v>
                </c:pt>
                <c:pt idx="11">
                  <c:v>0.5093296180923581</c:v>
                </c:pt>
                <c:pt idx="12">
                  <c:v>0.36646057911242935</c:v>
                </c:pt>
                <c:pt idx="13">
                  <c:v>0.29258815145100325</c:v>
                </c:pt>
                <c:pt idx="14">
                  <c:v>0.361203953663197</c:v>
                </c:pt>
                <c:pt idx="15">
                  <c:v>0.3517706429297479</c:v>
                </c:pt>
              </c:numLit>
            </c:minus>
            <c:noEndCap val="0"/>
          </c:errBars>
          <c:xVal>
            <c:numRef>
              <c:f>'OR1-789'!$G$5:$G$20</c:f>
              <c:numCache/>
            </c:numRef>
          </c:xVal>
          <c:yVal>
            <c:numRef>
              <c:f>'OR1-789'!$C$5:$C$20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'OR1-789'!$E$5:$E$15</c:f>
                <c:numCache>
                  <c:ptCount val="11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</c:numCache>
              </c:numRef>
            </c:plus>
            <c:minus>
              <c:numRef>
                <c:f>'OR1-789'!$E$5:$E$15</c:f>
                <c:numCache>
                  <c:ptCount val="11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  <c:pt idx="4">
                    <c:v>1.182187054900401</c:v>
                  </c:pt>
                  <c:pt idx="5">
                    <c:v>1.1475780083295275</c:v>
                  </c:pt>
                  <c:pt idx="6">
                    <c:v>1.123862804991918</c:v>
                  </c:pt>
                  <c:pt idx="7">
                    <c:v>1.1275763962439511</c:v>
                  </c:pt>
                  <c:pt idx="8">
                    <c:v>1.1463990363578493</c:v>
                  </c:pt>
                  <c:pt idx="9">
                    <c:v>1.193668206895432</c:v>
                  </c:pt>
                  <c:pt idx="10">
                    <c:v>1.1738702442521705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0.003493564991680828</c:v>
                </c:pt>
                <c:pt idx="1">
                  <c:v>0.013670222823685766</c:v>
                </c:pt>
                <c:pt idx="2">
                  <c:v>0.011627608138396795</c:v>
                </c:pt>
                <c:pt idx="3">
                  <c:v>0.007959588384745104</c:v>
                </c:pt>
                <c:pt idx="4">
                  <c:v>0.01211677185533729</c:v>
                </c:pt>
                <c:pt idx="5">
                  <c:v>0.011683815880247098</c:v>
                </c:pt>
                <c:pt idx="6">
                  <c:v>0.011462436258296016</c:v>
                </c:pt>
                <c:pt idx="7">
                  <c:v>0.010774547887073087</c:v>
                </c:pt>
                <c:pt idx="8">
                  <c:v>0.008898814633059526</c:v>
                </c:pt>
                <c:pt idx="9">
                  <c:v>0.00935522906245994</c:v>
                </c:pt>
                <c:pt idx="10">
                  <c:v>0.006219228663437219</c:v>
                </c:pt>
              </c:numLit>
            </c:plus>
            <c:minus>
              <c:numLit>
                <c:ptCount val="11"/>
                <c:pt idx="0">
                  <c:v>0.003493564991680828</c:v>
                </c:pt>
                <c:pt idx="1">
                  <c:v>0.013670222823685766</c:v>
                </c:pt>
                <c:pt idx="2">
                  <c:v>0.011627608138396795</c:v>
                </c:pt>
                <c:pt idx="3">
                  <c:v>0.007959588384745104</c:v>
                </c:pt>
                <c:pt idx="4">
                  <c:v>0.01211677185533729</c:v>
                </c:pt>
                <c:pt idx="5">
                  <c:v>0.011683815880247098</c:v>
                </c:pt>
                <c:pt idx="6">
                  <c:v>0.011462436258296016</c:v>
                </c:pt>
                <c:pt idx="7">
                  <c:v>0.010774547887073087</c:v>
                </c:pt>
                <c:pt idx="8">
                  <c:v>0.008898814633059526</c:v>
                </c:pt>
                <c:pt idx="9">
                  <c:v>0.00935522906245994</c:v>
                </c:pt>
                <c:pt idx="10">
                  <c:v>0.006219228663437219</c:v>
                </c:pt>
              </c:numLit>
            </c:minus>
            <c:noEndCap val="0"/>
          </c:errBars>
          <c:xVal>
            <c:numRef>
              <c:f>'OR1-789'!$K$5:$K$15</c:f>
              <c:numCache/>
            </c:numRef>
          </c:xVal>
          <c:yVal>
            <c:numRef>
              <c:f>'OR1-789'!$C$5:$C$15</c:f>
              <c:numCache/>
            </c:numRef>
          </c:yVal>
          <c:smooth val="0"/>
        </c:ser>
        <c:axId val="63853823"/>
        <c:axId val="37813496"/>
      </c:scatterChart>
      <c:valAx>
        <c:axId val="63853823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crossBetween val="midCat"/>
        <c:dispUnits/>
        <c:majorUnit val="0.1"/>
        <c:minorUnit val="0.05"/>
      </c:valAx>
      <c:valAx>
        <c:axId val="37813496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crossAx val="63853823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5"/>
          <c:y val="0.12975"/>
          <c:w val="0.765"/>
          <c:h val="0.8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'OR1-789'!$E$23:$E$45</c:f>
                <c:numCache>
                  <c:ptCount val="23"/>
                  <c:pt idx="0">
                    <c:v>0.7547410019188239</c:v>
                  </c:pt>
                  <c:pt idx="1">
                    <c:v>0.8303445493054674</c:v>
                  </c:pt>
                  <c:pt idx="2">
                    <c:v>0.6645009891358896</c:v>
                  </c:pt>
                  <c:pt idx="3">
                    <c:v>0.9542665110405927</c:v>
                  </c:pt>
                  <c:pt idx="4">
                    <c:v>0.9442435389021182</c:v>
                  </c:pt>
                  <c:pt idx="5">
                    <c:v>0.8976862408479328</c:v>
                  </c:pt>
                  <c:pt idx="6">
                    <c:v>0.868025320860063</c:v>
                  </c:pt>
                  <c:pt idx="7">
                    <c:v>0.9149169772648515</c:v>
                  </c:pt>
                  <c:pt idx="8">
                    <c:v>0.9193341283104519</c:v>
                  </c:pt>
                  <c:pt idx="9">
                    <c:v>0.8896952391180207</c:v>
                  </c:pt>
                  <c:pt idx="10">
                    <c:v>0.9449781341577089</c:v>
                  </c:pt>
                  <c:pt idx="11">
                    <c:v>0.9182752269219875</c:v>
                  </c:pt>
                  <c:pt idx="12">
                    <c:v>0.9311359759115563</c:v>
                  </c:pt>
                  <c:pt idx="13">
                    <c:v>0.9654688855789738</c:v>
                  </c:pt>
                  <c:pt idx="14">
                    <c:v>0.954551188549439</c:v>
                  </c:pt>
                  <c:pt idx="15">
                    <c:v>0.9596647737544954</c:v>
                  </c:pt>
                  <c:pt idx="16">
                    <c:v>0.9762108028878794</c:v>
                  </c:pt>
                  <c:pt idx="17">
                    <c:v>0.9734505141283102</c:v>
                  </c:pt>
                  <c:pt idx="18">
                    <c:v>0.9563336775104687</c:v>
                  </c:pt>
                  <c:pt idx="19">
                    <c:v>0.8741100031491653</c:v>
                  </c:pt>
                  <c:pt idx="20">
                    <c:v>0.9719452991057388</c:v>
                  </c:pt>
                  <c:pt idx="21">
                    <c:v>1.0105865831208705</c:v>
                  </c:pt>
                  <c:pt idx="22">
                    <c:v>1.1358444847974376</c:v>
                  </c:pt>
                </c:numCache>
              </c:numRef>
            </c:plus>
            <c:minus>
              <c:numRef>
                <c:f>'OR1-789'!$E$23:$E$45</c:f>
                <c:numCache>
                  <c:ptCount val="23"/>
                  <c:pt idx="0">
                    <c:v>0.7547410019188239</c:v>
                  </c:pt>
                  <c:pt idx="1">
                    <c:v>0.8303445493054674</c:v>
                  </c:pt>
                  <c:pt idx="2">
                    <c:v>0.6645009891358896</c:v>
                  </c:pt>
                  <c:pt idx="3">
                    <c:v>0.9542665110405927</c:v>
                  </c:pt>
                  <c:pt idx="4">
                    <c:v>0.9442435389021182</c:v>
                  </c:pt>
                  <c:pt idx="5">
                    <c:v>0.8976862408479328</c:v>
                  </c:pt>
                  <c:pt idx="6">
                    <c:v>0.868025320860063</c:v>
                  </c:pt>
                  <c:pt idx="7">
                    <c:v>0.9149169772648515</c:v>
                  </c:pt>
                  <c:pt idx="8">
                    <c:v>0.9193341283104519</c:v>
                  </c:pt>
                  <c:pt idx="9">
                    <c:v>0.8896952391180207</c:v>
                  </c:pt>
                  <c:pt idx="10">
                    <c:v>0.9449781341577089</c:v>
                  </c:pt>
                  <c:pt idx="11">
                    <c:v>0.9182752269219875</c:v>
                  </c:pt>
                  <c:pt idx="12">
                    <c:v>0.9311359759115563</c:v>
                  </c:pt>
                  <c:pt idx="13">
                    <c:v>0.9654688855789738</c:v>
                  </c:pt>
                  <c:pt idx="14">
                    <c:v>0.954551188549439</c:v>
                  </c:pt>
                  <c:pt idx="15">
                    <c:v>0.9596647737544954</c:v>
                  </c:pt>
                  <c:pt idx="16">
                    <c:v>0.9762108028878794</c:v>
                  </c:pt>
                  <c:pt idx="17">
                    <c:v>0.9734505141283102</c:v>
                  </c:pt>
                  <c:pt idx="18">
                    <c:v>0.9563336775104687</c:v>
                  </c:pt>
                  <c:pt idx="19">
                    <c:v>0.8741100031491653</c:v>
                  </c:pt>
                  <c:pt idx="20">
                    <c:v>0.9719452991057388</c:v>
                  </c:pt>
                  <c:pt idx="21">
                    <c:v>1.0105865831208705</c:v>
                  </c:pt>
                  <c:pt idx="22">
                    <c:v>1.1358444847974376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0.34082083996262463</c:v>
                </c:pt>
                <c:pt idx="1">
                  <c:v>0.3534208394098223</c:v>
                </c:pt>
                <c:pt idx="2">
                  <c:v>0.562864789409628</c:v>
                </c:pt>
                <c:pt idx="3">
                  <c:v>0.4210584515348829</c:v>
                </c:pt>
                <c:pt idx="4">
                  <c:v>0.3874021719666881</c:v>
                </c:pt>
                <c:pt idx="5">
                  <c:v>0.7670337373955949</c:v>
                </c:pt>
                <c:pt idx="6">
                  <c:v>0.6269907460328323</c:v>
                </c:pt>
                <c:pt idx="7">
                  <c:v>0.4942649553598015</c:v>
                </c:pt>
                <c:pt idx="8">
                  <c:v>0.7182196721104417</c:v>
                </c:pt>
                <c:pt idx="9">
                  <c:v>0.9102467125357254</c:v>
                </c:pt>
                <c:pt idx="10">
                  <c:v>0.5001303081757625</c:v>
                </c:pt>
                <c:pt idx="11">
                  <c:v>0.4647313941831218</c:v>
                </c:pt>
                <c:pt idx="12">
                  <c:v>0.7067004246591767</c:v>
                </c:pt>
                <c:pt idx="13">
                  <c:v>0.5641633441544235</c:v>
                </c:pt>
                <c:pt idx="14">
                  <c:v>0.4635225491856264</c:v>
                </c:pt>
                <c:pt idx="15">
                  <c:v>0.2683294020618329</c:v>
                </c:pt>
                <c:pt idx="16">
                  <c:v>0.21844690489381913</c:v>
                </c:pt>
                <c:pt idx="17">
                  <c:v>0.44890553081789614</c:v>
                </c:pt>
                <c:pt idx="18">
                  <c:v>0.3014312368353204</c:v>
                </c:pt>
                <c:pt idx="19">
                  <c:v>0.4513217090591777</c:v>
                </c:pt>
                <c:pt idx="20">
                  <c:v>0.3198003355189284</c:v>
                </c:pt>
                <c:pt idx="21">
                  <c:v>0.35567772249778756</c:v>
                </c:pt>
                <c:pt idx="22">
                  <c:v>0.3053578625773959</c:v>
                </c:pt>
              </c:numLit>
            </c:plus>
            <c:minus>
              <c:numLit>
                <c:ptCount val="23"/>
                <c:pt idx="0">
                  <c:v>0.34082083996262463</c:v>
                </c:pt>
                <c:pt idx="1">
                  <c:v>0.3534208394098223</c:v>
                </c:pt>
                <c:pt idx="2">
                  <c:v>0.562864789409628</c:v>
                </c:pt>
                <c:pt idx="3">
                  <c:v>0.4210584515348829</c:v>
                </c:pt>
                <c:pt idx="4">
                  <c:v>0.3874021719666881</c:v>
                </c:pt>
                <c:pt idx="5">
                  <c:v>0.7670337373955949</c:v>
                </c:pt>
                <c:pt idx="6">
                  <c:v>0.6269907460328323</c:v>
                </c:pt>
                <c:pt idx="7">
                  <c:v>0.4942649553598015</c:v>
                </c:pt>
                <c:pt idx="8">
                  <c:v>0.7182196721104417</c:v>
                </c:pt>
                <c:pt idx="9">
                  <c:v>0.9102467125357254</c:v>
                </c:pt>
                <c:pt idx="10">
                  <c:v>0.5001303081757625</c:v>
                </c:pt>
                <c:pt idx="11">
                  <c:v>0.4647313941831218</c:v>
                </c:pt>
                <c:pt idx="12">
                  <c:v>0.7067004246591767</c:v>
                </c:pt>
                <c:pt idx="13">
                  <c:v>0.5641633441544235</c:v>
                </c:pt>
                <c:pt idx="14">
                  <c:v>0.4635225491856264</c:v>
                </c:pt>
                <c:pt idx="15">
                  <c:v>0.2683294020618329</c:v>
                </c:pt>
                <c:pt idx="16">
                  <c:v>0.21844690489381913</c:v>
                </c:pt>
                <c:pt idx="17">
                  <c:v>0.44890553081789614</c:v>
                </c:pt>
                <c:pt idx="18">
                  <c:v>0.3014312368353204</c:v>
                </c:pt>
                <c:pt idx="19">
                  <c:v>0.4513217090591777</c:v>
                </c:pt>
                <c:pt idx="20">
                  <c:v>0.3198003355189284</c:v>
                </c:pt>
                <c:pt idx="21">
                  <c:v>0.35567772249778756</c:v>
                </c:pt>
                <c:pt idx="22">
                  <c:v>0.3053578625773959</c:v>
                </c:pt>
              </c:numLit>
            </c:minus>
            <c:noEndCap val="0"/>
          </c:errBars>
          <c:xVal>
            <c:numRef>
              <c:f>'OR1-789'!$G$23:$G$45</c:f>
              <c:numCache/>
            </c:numRef>
          </c:xVal>
          <c:yVal>
            <c:numRef>
              <c:f>'OR1-789'!$C$23:$C$45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0.26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0.9327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'OR1-789'!$G$38:$G$45</c:f>
              <c:numCache/>
            </c:numRef>
          </c:xVal>
          <c:yVal>
            <c:numRef>
              <c:f>'OR1-789'!$C$38:$C$45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0.41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0.7885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'OR1-789'!$G$28:$G$38</c:f>
              <c:numCache/>
            </c:numRef>
          </c:xVal>
          <c:yVal>
            <c:numRef>
              <c:f>'OR1-789'!$C$28:$C$38</c:f>
              <c:numCache/>
            </c:numRef>
          </c:yVal>
          <c:smooth val="0"/>
        </c:ser>
        <c:axId val="4777145"/>
        <c:axId val="42994306"/>
      </c:scatterChart>
      <c:valAx>
        <c:axId val="4777145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crossBetween val="midCat"/>
        <c:dispUnits/>
        <c:majorUnit val="10"/>
        <c:minorUnit val="10"/>
      </c:valAx>
      <c:valAx>
        <c:axId val="42994306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5"/>
          <c:w val="0.9175"/>
          <c:h val="0.82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'OR1-789'!$E$23:$E$45</c:f>
                <c:numCache>
                  <c:ptCount val="23"/>
                  <c:pt idx="0">
                    <c:v>0.7547410019188239</c:v>
                  </c:pt>
                  <c:pt idx="1">
                    <c:v>0.8303445493054674</c:v>
                  </c:pt>
                  <c:pt idx="2">
                    <c:v>0.6645009891358896</c:v>
                  </c:pt>
                  <c:pt idx="3">
                    <c:v>0.9542665110405927</c:v>
                  </c:pt>
                  <c:pt idx="4">
                    <c:v>0.9442435389021182</c:v>
                  </c:pt>
                  <c:pt idx="5">
                    <c:v>0.8976862408479328</c:v>
                  </c:pt>
                  <c:pt idx="6">
                    <c:v>0.868025320860063</c:v>
                  </c:pt>
                  <c:pt idx="7">
                    <c:v>0.9149169772648515</c:v>
                  </c:pt>
                  <c:pt idx="8">
                    <c:v>0.9193341283104519</c:v>
                  </c:pt>
                  <c:pt idx="9">
                    <c:v>0.8896952391180207</c:v>
                  </c:pt>
                  <c:pt idx="10">
                    <c:v>0.9449781341577089</c:v>
                  </c:pt>
                  <c:pt idx="11">
                    <c:v>0.9182752269219875</c:v>
                  </c:pt>
                  <c:pt idx="12">
                    <c:v>0.9311359759115563</c:v>
                  </c:pt>
                  <c:pt idx="13">
                    <c:v>0.9654688855789738</c:v>
                  </c:pt>
                  <c:pt idx="14">
                    <c:v>0.954551188549439</c:v>
                  </c:pt>
                  <c:pt idx="15">
                    <c:v>0.9596647737544954</c:v>
                  </c:pt>
                  <c:pt idx="16">
                    <c:v>0.9762108028878794</c:v>
                  </c:pt>
                  <c:pt idx="17">
                    <c:v>0.9734505141283102</c:v>
                  </c:pt>
                  <c:pt idx="18">
                    <c:v>0.9563336775104687</c:v>
                  </c:pt>
                  <c:pt idx="19">
                    <c:v>0.8741100031491653</c:v>
                  </c:pt>
                  <c:pt idx="20">
                    <c:v>0.9719452991057388</c:v>
                  </c:pt>
                  <c:pt idx="21">
                    <c:v>1.0105865831208705</c:v>
                  </c:pt>
                  <c:pt idx="22">
                    <c:v>1.1358444847974376</c:v>
                  </c:pt>
                </c:numCache>
              </c:numRef>
            </c:plus>
            <c:minus>
              <c:numRef>
                <c:f>'OR1-789'!$E$23:$E$45</c:f>
                <c:numCache>
                  <c:ptCount val="23"/>
                  <c:pt idx="0">
                    <c:v>0.7547410019188239</c:v>
                  </c:pt>
                  <c:pt idx="1">
                    <c:v>0.8303445493054674</c:v>
                  </c:pt>
                  <c:pt idx="2">
                    <c:v>0.6645009891358896</c:v>
                  </c:pt>
                  <c:pt idx="3">
                    <c:v>0.9542665110405927</c:v>
                  </c:pt>
                  <c:pt idx="4">
                    <c:v>0.9442435389021182</c:v>
                  </c:pt>
                  <c:pt idx="5">
                    <c:v>0.8976862408479328</c:v>
                  </c:pt>
                  <c:pt idx="6">
                    <c:v>0.868025320860063</c:v>
                  </c:pt>
                  <c:pt idx="7">
                    <c:v>0.9149169772648515</c:v>
                  </c:pt>
                  <c:pt idx="8">
                    <c:v>0.9193341283104519</c:v>
                  </c:pt>
                  <c:pt idx="9">
                    <c:v>0.8896952391180207</c:v>
                  </c:pt>
                  <c:pt idx="10">
                    <c:v>0.9449781341577089</c:v>
                  </c:pt>
                  <c:pt idx="11">
                    <c:v>0.9182752269219875</c:v>
                  </c:pt>
                  <c:pt idx="12">
                    <c:v>0.9311359759115563</c:v>
                  </c:pt>
                  <c:pt idx="13">
                    <c:v>0.9654688855789738</c:v>
                  </c:pt>
                  <c:pt idx="14">
                    <c:v>0.954551188549439</c:v>
                  </c:pt>
                  <c:pt idx="15">
                    <c:v>0.9596647737544954</c:v>
                  </c:pt>
                  <c:pt idx="16">
                    <c:v>0.9762108028878794</c:v>
                  </c:pt>
                  <c:pt idx="17">
                    <c:v>0.9734505141283102</c:v>
                  </c:pt>
                  <c:pt idx="18">
                    <c:v>0.9563336775104687</c:v>
                  </c:pt>
                  <c:pt idx="19">
                    <c:v>0.8741100031491653</c:v>
                  </c:pt>
                  <c:pt idx="20">
                    <c:v>0.9719452991057388</c:v>
                  </c:pt>
                  <c:pt idx="21">
                    <c:v>1.0105865831208705</c:v>
                  </c:pt>
                  <c:pt idx="22">
                    <c:v>1.1358444847974376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0.008338697398106654</c:v>
                </c:pt>
                <c:pt idx="1">
                  <c:v>0.008705348467318996</c:v>
                </c:pt>
                <c:pt idx="2">
                  <c:v>0.012839873830375157</c:v>
                </c:pt>
                <c:pt idx="3">
                  <c:v>0.01181783142967512</c:v>
                </c:pt>
                <c:pt idx="4">
                  <c:v>0.008835665012447761</c:v>
                </c:pt>
                <c:pt idx="5">
                  <c:v>0.013562721999945264</c:v>
                </c:pt>
                <c:pt idx="6">
                  <c:v>0.009620500518474654</c:v>
                </c:pt>
                <c:pt idx="7">
                  <c:v>0.009325628125436925</c:v>
                </c:pt>
                <c:pt idx="8">
                  <c:v>0.012308456944951795</c:v>
                </c:pt>
                <c:pt idx="9">
                  <c:v>0.014026611315065822</c:v>
                </c:pt>
                <c:pt idx="10">
                  <c:v>0.006634410639819563</c:v>
                </c:pt>
                <c:pt idx="11">
                  <c:v>0.005511513865020538</c:v>
                </c:pt>
                <c:pt idx="12">
                  <c:v>0.0053877238738732</c:v>
                </c:pt>
                <c:pt idx="13">
                  <c:v>0.004525821206731413</c:v>
                </c:pt>
                <c:pt idx="14">
                  <c:v>0.008368529880995434</c:v>
                </c:pt>
                <c:pt idx="15">
                  <c:v>0.008565850944599045</c:v>
                </c:pt>
                <c:pt idx="16">
                  <c:v>0.00535450919193932</c:v>
                </c:pt>
                <c:pt idx="17">
                  <c:v>0.009281054149408425</c:v>
                </c:pt>
                <c:pt idx="18">
                  <c:v>0.003923853220229183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</c:numLit>
            </c:plus>
            <c:minus>
              <c:numLit>
                <c:ptCount val="23"/>
                <c:pt idx="0">
                  <c:v>0.008338697398106654</c:v>
                </c:pt>
                <c:pt idx="1">
                  <c:v>0.008705348467318996</c:v>
                </c:pt>
                <c:pt idx="2">
                  <c:v>0.012839873830375157</c:v>
                </c:pt>
                <c:pt idx="3">
                  <c:v>0.01181783142967512</c:v>
                </c:pt>
                <c:pt idx="4">
                  <c:v>0.008835665012447761</c:v>
                </c:pt>
                <c:pt idx="5">
                  <c:v>0.013562721999945264</c:v>
                </c:pt>
                <c:pt idx="6">
                  <c:v>0.009620500518474654</c:v>
                </c:pt>
                <c:pt idx="7">
                  <c:v>0.009325628125436925</c:v>
                </c:pt>
                <c:pt idx="8">
                  <c:v>0.012308456944951795</c:v>
                </c:pt>
                <c:pt idx="9">
                  <c:v>0.014026611315065822</c:v>
                </c:pt>
                <c:pt idx="10">
                  <c:v>0.006634410639819563</c:v>
                </c:pt>
                <c:pt idx="11">
                  <c:v>0.005511513865020538</c:v>
                </c:pt>
                <c:pt idx="12">
                  <c:v>0.0053877238738732</c:v>
                </c:pt>
                <c:pt idx="13">
                  <c:v>0.004525821206731413</c:v>
                </c:pt>
                <c:pt idx="14">
                  <c:v>0.008368529880995434</c:v>
                </c:pt>
                <c:pt idx="15">
                  <c:v>0.008565850944599045</c:v>
                </c:pt>
                <c:pt idx="16">
                  <c:v>0.00535450919193932</c:v>
                </c:pt>
                <c:pt idx="17">
                  <c:v>0.009281054149408425</c:v>
                </c:pt>
                <c:pt idx="18">
                  <c:v>0.003923853220229183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</c:numLit>
            </c:minus>
            <c:noEndCap val="0"/>
          </c:errBars>
          <c:xVal>
            <c:numRef>
              <c:f>'OR1-789'!$K$23:$K$45</c:f>
              <c:numCache/>
            </c:numRef>
          </c:xVal>
          <c:yVal>
            <c:numRef>
              <c:f>'OR1-789'!$C$23:$C$45</c:f>
              <c:numCache/>
            </c:numRef>
          </c:yVal>
          <c:smooth val="0"/>
        </c:ser>
        <c:axId val="51404435"/>
        <c:axId val="59986732"/>
      </c:scatterChart>
      <c:valAx>
        <c:axId val="51404435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Cs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9986732"/>
        <c:crosses val="autoZero"/>
        <c:crossBetween val="midCat"/>
        <c:dispUnits/>
        <c:majorUnit val="0.1"/>
        <c:minorUnit val="0.05"/>
      </c:valAx>
      <c:valAx>
        <c:axId val="59986732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crossAx val="51404435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16175"/>
          <c:w val="0.828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0.07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0.9428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'OR1-789'!$E$101:$E$106</c:f>
                <c:numCache>
                  <c:ptCount val="6"/>
                  <c:pt idx="0">
                    <c:v>0.8669977605613988</c:v>
                  </c:pt>
                  <c:pt idx="1">
                    <c:v>0.9400365791504262</c:v>
                  </c:pt>
                  <c:pt idx="2">
                    <c:v>1.2501590193780985</c:v>
                  </c:pt>
                  <c:pt idx="3">
                    <c:v>1.2375221047793985</c:v>
                  </c:pt>
                  <c:pt idx="4">
                    <c:v>1.2824528983382768</c:v>
                  </c:pt>
                  <c:pt idx="5">
                    <c:v>1.2876500014530283</c:v>
                  </c:pt>
                </c:numCache>
              </c:numRef>
            </c:plus>
            <c:minus>
              <c:numRef>
                <c:f>'OR1-789'!$E$101:$E$106</c:f>
                <c:numCache>
                  <c:ptCount val="6"/>
                  <c:pt idx="0">
                    <c:v>0.8669977605613988</c:v>
                  </c:pt>
                  <c:pt idx="1">
                    <c:v>0.9400365791504262</c:v>
                  </c:pt>
                  <c:pt idx="2">
                    <c:v>1.2501590193780985</c:v>
                  </c:pt>
                  <c:pt idx="3">
                    <c:v>1.2375221047793985</c:v>
                  </c:pt>
                  <c:pt idx="4">
                    <c:v>1.2824528983382768</c:v>
                  </c:pt>
                  <c:pt idx="5">
                    <c:v>1.2876500014530283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0.26500056932379445</c:v>
                </c:pt>
                <c:pt idx="1">
                  <c:v>0.4586407482642159</c:v>
                </c:pt>
                <c:pt idx="2">
                  <c:v>0.37048273404418036</c:v>
                </c:pt>
                <c:pt idx="3">
                  <c:v>0.16</c:v>
                </c:pt>
                <c:pt idx="4">
                  <c:v>0.1</c:v>
                </c:pt>
                <c:pt idx="5">
                  <c:v>0.07</c:v>
                </c:pt>
              </c:numLit>
            </c:plus>
            <c:minus>
              <c:numLit>
                <c:ptCount val="6"/>
                <c:pt idx="0">
                  <c:v>0.26500056932379445</c:v>
                </c:pt>
                <c:pt idx="1">
                  <c:v>0.4586407482642159</c:v>
                </c:pt>
                <c:pt idx="2">
                  <c:v>0.37048273404418036</c:v>
                </c:pt>
                <c:pt idx="3">
                  <c:v>0.16</c:v>
                </c:pt>
                <c:pt idx="4">
                  <c:v>0.1</c:v>
                </c:pt>
                <c:pt idx="5">
                  <c:v>0.07</c:v>
                </c:pt>
              </c:numLit>
            </c:minus>
            <c:noEndCap val="0"/>
          </c:errBars>
          <c:xVal>
            <c:numRef>
              <c:f>'OR1-789'!$G$101:$G$106</c:f>
              <c:numCache/>
            </c:numRef>
          </c:xVal>
          <c:yVal>
            <c:numRef>
              <c:f>'OR1-789'!$C$101:$C$106</c:f>
              <c:numCache/>
            </c:numRef>
          </c:yVal>
          <c:smooth val="0"/>
        </c:ser>
        <c:axId val="3009677"/>
        <c:axId val="27087094"/>
      </c:scatterChart>
      <c:valAx>
        <c:axId val="3009677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crossBetween val="midCat"/>
        <c:dispUnits/>
        <c:majorUnit val="10"/>
        <c:minorUnit val="10"/>
      </c:valAx>
      <c:valAx>
        <c:axId val="27087094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25"/>
          <c:w val="0.869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0.08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0.9615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'OR1-789'!$E$109:$E$114</c:f>
                <c:numCache>
                  <c:ptCount val="6"/>
                  <c:pt idx="0">
                    <c:v>0.783881047088499</c:v>
                  </c:pt>
                  <c:pt idx="1">
                    <c:v>0.947693215745138</c:v>
                  </c:pt>
                  <c:pt idx="2">
                    <c:v>1.0125178114048639</c:v>
                  </c:pt>
                  <c:pt idx="3">
                    <c:v>1.0673022911371954</c:v>
                  </c:pt>
                  <c:pt idx="4">
                    <c:v>1.1232801368675567</c:v>
                  </c:pt>
                  <c:pt idx="5">
                    <c:v>1.2087568038285157</c:v>
                  </c:pt>
                </c:numCache>
              </c:numRef>
            </c:plus>
            <c:minus>
              <c:numRef>
                <c:f>'OR1-789'!$E$109:$E$114</c:f>
                <c:numCache>
                  <c:ptCount val="6"/>
                  <c:pt idx="0">
                    <c:v>0.783881047088499</c:v>
                  </c:pt>
                  <c:pt idx="1">
                    <c:v>0.947693215745138</c:v>
                  </c:pt>
                  <c:pt idx="2">
                    <c:v>1.0125178114048639</c:v>
                  </c:pt>
                  <c:pt idx="3">
                    <c:v>1.0673022911371954</c:v>
                  </c:pt>
                  <c:pt idx="4">
                    <c:v>1.1232801368675567</c:v>
                  </c:pt>
                  <c:pt idx="5">
                    <c:v>1.2087568038285157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1.0862973730203864</c:v>
                </c:pt>
                <c:pt idx="1">
                  <c:v>0.7927509377802311</c:v>
                </c:pt>
                <c:pt idx="2">
                  <c:v>0.49676747031442503</c:v>
                </c:pt>
                <c:pt idx="3">
                  <c:v>0.529727303759625</c:v>
                </c:pt>
                <c:pt idx="4">
                  <c:v>0.3980954811963415</c:v>
                </c:pt>
                <c:pt idx="5">
                  <c:v>0.3675849791076313</c:v>
                </c:pt>
              </c:numLit>
            </c:plus>
            <c:minus>
              <c:numLit>
                <c:ptCount val="6"/>
                <c:pt idx="0">
                  <c:v>1.0862973730203864</c:v>
                </c:pt>
                <c:pt idx="1">
                  <c:v>0.7927509377802311</c:v>
                </c:pt>
                <c:pt idx="2">
                  <c:v>0.49676747031442503</c:v>
                </c:pt>
                <c:pt idx="3">
                  <c:v>0.529727303759625</c:v>
                </c:pt>
                <c:pt idx="4">
                  <c:v>0.3980954811963415</c:v>
                </c:pt>
                <c:pt idx="5">
                  <c:v>0.3675849791076313</c:v>
                </c:pt>
              </c:numLit>
            </c:minus>
            <c:noEndCap val="0"/>
          </c:errBars>
          <c:xVal>
            <c:numRef>
              <c:f>'OR1-789'!$G$109:$G$114</c:f>
              <c:numCache/>
            </c:numRef>
          </c:xVal>
          <c:yVal>
            <c:numRef>
              <c:f>'OR1-789'!$C$109:$C$114</c:f>
              <c:numCache/>
            </c:numRef>
          </c:yVal>
          <c:smooth val="0"/>
        </c:ser>
        <c:axId val="42457255"/>
        <c:axId val="46570976"/>
      </c:scatterChart>
      <c:valAx>
        <c:axId val="42457255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crossBetween val="midCat"/>
        <c:dispUnits/>
        <c:majorUnit val="10"/>
        <c:minorUnit val="10"/>
      </c:valAx>
      <c:valAx>
        <c:axId val="46570976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215"/>
          <c:w val="0.8462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0.04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0.9995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'OR1-789'!$E$118:$E$120</c:f>
                <c:numCache>
                  <c:ptCount val="3"/>
                  <c:pt idx="0">
                    <c:v>0.9262326087359101</c:v>
                  </c:pt>
                  <c:pt idx="1">
                    <c:v>1.0760961904922435</c:v>
                  </c:pt>
                  <c:pt idx="2">
                    <c:v>1.166234160860132</c:v>
                  </c:pt>
                </c:numCache>
              </c:numRef>
            </c:plus>
            <c:minus>
              <c:numRef>
                <c:f>'OR1-789'!$E$118:$E$120</c:f>
                <c:numCache>
                  <c:ptCount val="3"/>
                  <c:pt idx="0">
                    <c:v>0.9262326087359101</c:v>
                  </c:pt>
                  <c:pt idx="1">
                    <c:v>1.0760961904922435</c:v>
                  </c:pt>
                  <c:pt idx="2">
                    <c:v>1.166234160860132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3"/>
                <c:pt idx="0">
                  <c:v>0.44990692167399116</c:v>
                </c:pt>
                <c:pt idx="1">
                  <c:v>0.28217609535728094</c:v>
                </c:pt>
                <c:pt idx="2">
                  <c:v>0.2136896637221785</c:v>
                </c:pt>
              </c:numLit>
            </c:plus>
            <c:minus>
              <c:numLit>
                <c:ptCount val="3"/>
                <c:pt idx="0">
                  <c:v>0.44990692167399116</c:v>
                </c:pt>
                <c:pt idx="1">
                  <c:v>0.28217609535728094</c:v>
                </c:pt>
                <c:pt idx="2">
                  <c:v>0.2136896637221785</c:v>
                </c:pt>
              </c:numLit>
            </c:minus>
            <c:noEndCap val="0"/>
          </c:errBars>
          <c:xVal>
            <c:numRef>
              <c:f>'OR1-789'!$G$118:$G$120</c:f>
              <c:numCache/>
            </c:numRef>
          </c:xVal>
          <c:yVal>
            <c:numRef>
              <c:f>'OR1-789'!$C$118:$C$120</c:f>
              <c:numCache/>
            </c:numRef>
          </c:yVal>
          <c:smooth val="0"/>
        </c:ser>
        <c:axId val="16485601"/>
        <c:axId val="14152682"/>
      </c:scatterChart>
      <c:valAx>
        <c:axId val="16485601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4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crossBetween val="midCat"/>
        <c:dispUnits/>
        <c:majorUnit val="10"/>
        <c:minorUnit val="10"/>
      </c:valAx>
      <c:valAx>
        <c:axId val="14152682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At val="0.1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4225"/>
          <c:w val="0.80325"/>
          <c:h val="0.9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0.51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0.8902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'OR1-789'!$E$123:$E$147</c:f>
                <c:numCache>
                  <c:ptCount val="25"/>
                  <c:pt idx="0">
                    <c:v>0.7002104244065616</c:v>
                  </c:pt>
                  <c:pt idx="1">
                    <c:v>0.750215470328921</c:v>
                  </c:pt>
                  <c:pt idx="2">
                    <c:v>0.8159221621629175</c:v>
                  </c:pt>
                  <c:pt idx="3">
                    <c:v>0.8652285393340132</c:v>
                  </c:pt>
                  <c:pt idx="4">
                    <c:v>0.837332255401843</c:v>
                  </c:pt>
                  <c:pt idx="5">
                    <c:v>0.8465905979107424</c:v>
                  </c:pt>
                  <c:pt idx="6">
                    <c:v>0.7993880964916845</c:v>
                  </c:pt>
                  <c:pt idx="7">
                    <c:v>0.8294499082586876</c:v>
                  </c:pt>
                  <c:pt idx="8">
                    <c:v>0.8524616602645285</c:v>
                  </c:pt>
                  <c:pt idx="9">
                    <c:v>0.9406910378297223</c:v>
                  </c:pt>
                  <c:pt idx="10">
                    <c:v>0.8904824055606358</c:v>
                  </c:pt>
                  <c:pt idx="11">
                    <c:v>0.851795348900111</c:v>
                  </c:pt>
                  <c:pt idx="12">
                    <c:v>0.8773118427261614</c:v>
                  </c:pt>
                  <c:pt idx="13">
                    <c:v>0.9165039674250266</c:v>
                  </c:pt>
                  <c:pt idx="14">
                    <c:v>0.8632069304611647</c:v>
                  </c:pt>
                  <c:pt idx="15">
                    <c:v>0.8876429845109818</c:v>
                  </c:pt>
                  <c:pt idx="16">
                    <c:v>0.9142572774100358</c:v>
                  </c:pt>
                  <c:pt idx="17">
                    <c:v>0.957588827838503</c:v>
                  </c:pt>
                  <c:pt idx="18">
                    <c:v>0.9316641317703848</c:v>
                  </c:pt>
                  <c:pt idx="19">
                    <c:v>0.9182977403499664</c:v>
                  </c:pt>
                  <c:pt idx="20">
                    <c:v>0.9626216907039603</c:v>
                  </c:pt>
                  <c:pt idx="21">
                    <c:v>0.9488627755356864</c:v>
                  </c:pt>
                  <c:pt idx="22">
                    <c:v>0.920489066404861</c:v>
                  </c:pt>
                  <c:pt idx="23">
                    <c:v>0.9475342843296468</c:v>
                  </c:pt>
                  <c:pt idx="24">
                    <c:v>0.90976286143155</c:v>
                  </c:pt>
                </c:numCache>
              </c:numRef>
            </c:plus>
            <c:minus>
              <c:numRef>
                <c:f>'OR1-789'!$E$123:$E$147</c:f>
                <c:numCache>
                  <c:ptCount val="25"/>
                  <c:pt idx="0">
                    <c:v>0.7002104244065616</c:v>
                  </c:pt>
                  <c:pt idx="1">
                    <c:v>0.750215470328921</c:v>
                  </c:pt>
                  <c:pt idx="2">
                    <c:v>0.8159221621629175</c:v>
                  </c:pt>
                  <c:pt idx="3">
                    <c:v>0.8652285393340132</c:v>
                  </c:pt>
                  <c:pt idx="4">
                    <c:v>0.837332255401843</c:v>
                  </c:pt>
                  <c:pt idx="5">
                    <c:v>0.8465905979107424</c:v>
                  </c:pt>
                  <c:pt idx="6">
                    <c:v>0.7993880964916845</c:v>
                  </c:pt>
                  <c:pt idx="7">
                    <c:v>0.8294499082586876</c:v>
                  </c:pt>
                  <c:pt idx="8">
                    <c:v>0.8524616602645285</c:v>
                  </c:pt>
                  <c:pt idx="9">
                    <c:v>0.9406910378297223</c:v>
                  </c:pt>
                  <c:pt idx="10">
                    <c:v>0.8904824055606358</c:v>
                  </c:pt>
                  <c:pt idx="11">
                    <c:v>0.851795348900111</c:v>
                  </c:pt>
                  <c:pt idx="12">
                    <c:v>0.8773118427261614</c:v>
                  </c:pt>
                  <c:pt idx="13">
                    <c:v>0.9165039674250266</c:v>
                  </c:pt>
                  <c:pt idx="14">
                    <c:v>0.8632069304611647</c:v>
                  </c:pt>
                  <c:pt idx="15">
                    <c:v>0.8876429845109818</c:v>
                  </c:pt>
                  <c:pt idx="16">
                    <c:v>0.9142572774100358</c:v>
                  </c:pt>
                  <c:pt idx="17">
                    <c:v>0.957588827838503</c:v>
                  </c:pt>
                  <c:pt idx="18">
                    <c:v>0.9316641317703848</c:v>
                  </c:pt>
                  <c:pt idx="19">
                    <c:v>0.9182977403499664</c:v>
                  </c:pt>
                  <c:pt idx="20">
                    <c:v>0.9626216907039603</c:v>
                  </c:pt>
                  <c:pt idx="21">
                    <c:v>0.9488627755356864</c:v>
                  </c:pt>
                  <c:pt idx="22">
                    <c:v>0.920489066404861</c:v>
                  </c:pt>
                  <c:pt idx="23">
                    <c:v>0.9475342843296468</c:v>
                  </c:pt>
                  <c:pt idx="24">
                    <c:v>0.90976286143155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5"/>
                <c:pt idx="0">
                  <c:v>0.5033650945793277</c:v>
                </c:pt>
                <c:pt idx="1">
                  <c:v>1.261270680266149</c:v>
                </c:pt>
                <c:pt idx="2">
                  <c:v>0.9614622068032586</c:v>
                </c:pt>
                <c:pt idx="3">
                  <c:v>0.6851564796620566</c:v>
                </c:pt>
                <c:pt idx="4">
                  <c:v>0.5320102241541618</c:v>
                </c:pt>
                <c:pt idx="5">
                  <c:v>0.8997588963248597</c:v>
                </c:pt>
                <c:pt idx="6">
                  <c:v>0.7964584159255605</c:v>
                </c:pt>
                <c:pt idx="7">
                  <c:v>0.9173945517231734</c:v>
                </c:pt>
                <c:pt idx="8">
                  <c:v>0.6739048209089512</c:v>
                </c:pt>
                <c:pt idx="9">
                  <c:v>0.8247539648773037</c:v>
                </c:pt>
                <c:pt idx="10">
                  <c:v>0.6474574494194386</c:v>
                </c:pt>
                <c:pt idx="11">
                  <c:v>0.6943603385115896</c:v>
                </c:pt>
                <c:pt idx="12">
                  <c:v>0.5099364906656308</c:v>
                </c:pt>
                <c:pt idx="13">
                  <c:v>0.6874793726935446</c:v>
                </c:pt>
                <c:pt idx="14">
                  <c:v>0.4311445912036506</c:v>
                </c:pt>
                <c:pt idx="15">
                  <c:v>0.3872410214066867</c:v>
                </c:pt>
                <c:pt idx="16">
                  <c:v>0.5168136648506605</c:v>
                </c:pt>
                <c:pt idx="17">
                  <c:v>0.588397527773758</c:v>
                </c:pt>
                <c:pt idx="18">
                  <c:v>0.4364744443652769</c:v>
                </c:pt>
                <c:pt idx="19">
                  <c:v>0.4217165979479368</c:v>
                </c:pt>
                <c:pt idx="20">
                  <c:v>0.5836792647227153</c:v>
                </c:pt>
                <c:pt idx="21">
                  <c:v>0.2840317258810259</c:v>
                </c:pt>
                <c:pt idx="22">
                  <c:v>0.3360491416529237</c:v>
                </c:pt>
                <c:pt idx="23">
                  <c:v>0.3063449717223386</c:v>
                </c:pt>
                <c:pt idx="24">
                  <c:v>0.2972391072465247</c:v>
                </c:pt>
              </c:numLit>
            </c:plus>
            <c:minus>
              <c:numLit>
                <c:ptCount val="25"/>
                <c:pt idx="0">
                  <c:v>0.5033650945793277</c:v>
                </c:pt>
                <c:pt idx="1">
                  <c:v>1.261270680266149</c:v>
                </c:pt>
                <c:pt idx="2">
                  <c:v>0.9614622068032586</c:v>
                </c:pt>
                <c:pt idx="3">
                  <c:v>0.6851564796620566</c:v>
                </c:pt>
                <c:pt idx="4">
                  <c:v>0.5320102241541618</c:v>
                </c:pt>
                <c:pt idx="5">
                  <c:v>0.8997588963248597</c:v>
                </c:pt>
                <c:pt idx="6">
                  <c:v>0.7964584159255605</c:v>
                </c:pt>
                <c:pt idx="7">
                  <c:v>0.9173945517231734</c:v>
                </c:pt>
                <c:pt idx="8">
                  <c:v>0.6739048209089512</c:v>
                </c:pt>
                <c:pt idx="9">
                  <c:v>0.8247539648773037</c:v>
                </c:pt>
                <c:pt idx="10">
                  <c:v>0.6474574494194386</c:v>
                </c:pt>
                <c:pt idx="11">
                  <c:v>0.6943603385115896</c:v>
                </c:pt>
                <c:pt idx="12">
                  <c:v>0.5099364906656308</c:v>
                </c:pt>
                <c:pt idx="13">
                  <c:v>0.6874793726935446</c:v>
                </c:pt>
                <c:pt idx="14">
                  <c:v>0.4311445912036506</c:v>
                </c:pt>
                <c:pt idx="15">
                  <c:v>0.3872410214066867</c:v>
                </c:pt>
                <c:pt idx="16">
                  <c:v>0.5168136648506605</c:v>
                </c:pt>
                <c:pt idx="17">
                  <c:v>0.588397527773758</c:v>
                </c:pt>
                <c:pt idx="18">
                  <c:v>0.4364744443652769</c:v>
                </c:pt>
                <c:pt idx="19">
                  <c:v>0.4217165979479368</c:v>
                </c:pt>
                <c:pt idx="20">
                  <c:v>0.5836792647227153</c:v>
                </c:pt>
                <c:pt idx="21">
                  <c:v>0.2840317258810259</c:v>
                </c:pt>
                <c:pt idx="22">
                  <c:v>0.3360491416529237</c:v>
                </c:pt>
                <c:pt idx="23">
                  <c:v>0.3063449717223386</c:v>
                </c:pt>
                <c:pt idx="24">
                  <c:v>0.2972391072465247</c:v>
                </c:pt>
              </c:numLit>
            </c:minus>
            <c:noEndCap val="0"/>
          </c:errBars>
          <c:xVal>
            <c:numRef>
              <c:f>'OR1-789'!$G$123:$G$147</c:f>
              <c:numCache/>
            </c:numRef>
          </c:xVal>
          <c:yVal>
            <c:numRef>
              <c:f>'OR1-789'!$C$123:$C$147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'OR1-789'!$G$124:$G$147</c:f>
              <c:numCache/>
            </c:numRef>
          </c:xVal>
          <c:yVal>
            <c:numRef>
              <c:f>'OR1-789'!$C$124:$C$147</c:f>
              <c:numCache/>
            </c:numRef>
          </c:yVal>
          <c:smooth val="0"/>
        </c:ser>
        <c:axId val="60265275"/>
        <c:axId val="5516564"/>
      </c:scatterChart>
      <c:valAx>
        <c:axId val="60265275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  <c:majorUnit val="10"/>
        <c:minorUnit val="10"/>
      </c:valAx>
      <c:valAx>
        <c:axId val="5516564"/>
        <c:scaling>
          <c:orientation val="maxMin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5225"/>
          <c:w val="0.8777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0.18 g cm</a:t>
                    </a:r>
                    <a:r>
                      <a:rPr lang="en-US" cap="none" sz="55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5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5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5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5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5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0.9583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'OR1-789'!$E$150:$E$165</c:f>
                <c:numCache>
                  <c:ptCount val="16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  <c:pt idx="15">
                    <c:v>1.0708226739965565</c:v>
                  </c:pt>
                </c:numCache>
              </c:numRef>
            </c:plus>
            <c:minus>
              <c:numRef>
                <c:f>'OR1-789'!$E$150:$E$165</c:f>
                <c:numCache>
                  <c:ptCount val="16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  <c:pt idx="15">
                    <c:v>1.0708226739965565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6"/>
                <c:pt idx="0">
                  <c:v>0.9048158348174363</c:v>
                </c:pt>
                <c:pt idx="1">
                  <c:v>1.4935328671638288</c:v>
                </c:pt>
                <c:pt idx="2">
                  <c:v>1.1875918729575332</c:v>
                </c:pt>
                <c:pt idx="3">
                  <c:v>1.127482348873501</c:v>
                </c:pt>
                <c:pt idx="4">
                  <c:v>0.7371189617003617</c:v>
                </c:pt>
                <c:pt idx="5">
                  <c:v>0.7485363456398884</c:v>
                </c:pt>
                <c:pt idx="6">
                  <c:v>0.48913501506445867</c:v>
                </c:pt>
                <c:pt idx="7">
                  <c:v>0.5209646474948445</c:v>
                </c:pt>
                <c:pt idx="8">
                  <c:v>0.4338200605506632</c:v>
                </c:pt>
                <c:pt idx="9">
                  <c:v>0.3340835001879792</c:v>
                </c:pt>
                <c:pt idx="10">
                  <c:v>0.4348259334934395</c:v>
                </c:pt>
                <c:pt idx="11">
                  <c:v>0.4514500149920426</c:v>
                </c:pt>
                <c:pt idx="12">
                  <c:v>0.43431990047179825</c:v>
                </c:pt>
                <c:pt idx="13">
                  <c:v>0.2066630081515046</c:v>
                </c:pt>
                <c:pt idx="14">
                  <c:v>0.3751205661505023</c:v>
                </c:pt>
                <c:pt idx="15">
                  <c:v>0.42161498143967346</c:v>
                </c:pt>
              </c:numLit>
            </c:plus>
            <c:minus>
              <c:numLit>
                <c:ptCount val="16"/>
                <c:pt idx="0">
                  <c:v>0.9048158348174363</c:v>
                </c:pt>
                <c:pt idx="1">
                  <c:v>1.4935328671638288</c:v>
                </c:pt>
                <c:pt idx="2">
                  <c:v>1.1875918729575332</c:v>
                </c:pt>
                <c:pt idx="3">
                  <c:v>1.127482348873501</c:v>
                </c:pt>
                <c:pt idx="4">
                  <c:v>0.7371189617003617</c:v>
                </c:pt>
                <c:pt idx="5">
                  <c:v>0.7485363456398884</c:v>
                </c:pt>
                <c:pt idx="6">
                  <c:v>0.48913501506445867</c:v>
                </c:pt>
                <c:pt idx="7">
                  <c:v>0.5209646474948445</c:v>
                </c:pt>
                <c:pt idx="8">
                  <c:v>0.4338200605506632</c:v>
                </c:pt>
                <c:pt idx="9">
                  <c:v>0.3340835001879792</c:v>
                </c:pt>
                <c:pt idx="10">
                  <c:v>0.4348259334934395</c:v>
                </c:pt>
                <c:pt idx="11">
                  <c:v>0.4514500149920426</c:v>
                </c:pt>
                <c:pt idx="12">
                  <c:v>0.43431990047179825</c:v>
                </c:pt>
                <c:pt idx="13">
                  <c:v>0.2066630081515046</c:v>
                </c:pt>
                <c:pt idx="14">
                  <c:v>0.3751205661505023</c:v>
                </c:pt>
                <c:pt idx="15">
                  <c:v>0.42161498143967346</c:v>
                </c:pt>
              </c:numLit>
            </c:minus>
            <c:noEndCap val="0"/>
          </c:errBars>
          <c:xVal>
            <c:numRef>
              <c:f>'OR1-789'!$G$150:$G$165</c:f>
              <c:numCache/>
            </c:numRef>
          </c:xVal>
          <c:yVal>
            <c:numRef>
              <c:f>'OR1-789'!$C$150:$C$165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'OR1-789'!$G$151:$G$165</c:f>
              <c:numCache/>
            </c:numRef>
          </c:xVal>
          <c:yVal>
            <c:numRef>
              <c:f>'OR1-789'!$C$151:$C$165</c:f>
              <c:numCache/>
            </c:numRef>
          </c:yVal>
          <c:smooth val="0"/>
        </c:ser>
        <c:axId val="49649077"/>
        <c:axId val="44188510"/>
      </c:scatterChart>
      <c:valAx>
        <c:axId val="49649077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crossBetween val="midCat"/>
        <c:dispUnits/>
        <c:majorUnit val="10"/>
        <c:minorUnit val="10"/>
      </c:valAx>
      <c:valAx>
        <c:axId val="44188510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6925"/>
          <c:w val="0.878"/>
          <c:h val="0.92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'OR1-789'!$E$150:$E$165</c:f>
                <c:numCache>
                  <c:ptCount val="16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  <c:pt idx="15">
                    <c:v>1.0708226739965565</c:v>
                  </c:pt>
                </c:numCache>
              </c:numRef>
            </c:plus>
            <c:minus>
              <c:numRef>
                <c:f>'OR1-789'!$E$150:$E$165</c:f>
                <c:numCache>
                  <c:ptCount val="16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  <c:pt idx="15">
                    <c:v>1.0708226739965565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6"/>
                <c:pt idx="0">
                  <c:v>0.009909141121272395</c:v>
                </c:pt>
                <c:pt idx="1">
                  <c:v>0.010686162054917476</c:v>
                </c:pt>
                <c:pt idx="2">
                  <c:v>0.011139711652148514</c:v>
                </c:pt>
                <c:pt idx="3">
                  <c:v>0.00938969105420396</c:v>
                </c:pt>
                <c:pt idx="4">
                  <c:v>0.011408863002363052</c:v>
                </c:pt>
                <c:pt idx="5">
                  <c:v>0.011665896757730582</c:v>
                </c:pt>
                <c:pt idx="6">
                  <c:v>0.007518487373945656</c:v>
                </c:pt>
                <c:pt idx="7">
                  <c:v>0.00931071649856547</c:v>
                </c:pt>
                <c:pt idx="8">
                  <c:v>0.010429639202099758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</c:numLit>
            </c:plus>
            <c:minus>
              <c:numLit>
                <c:ptCount val="16"/>
                <c:pt idx="0">
                  <c:v>0.009909141121272395</c:v>
                </c:pt>
                <c:pt idx="1">
                  <c:v>0.010686162054917476</c:v>
                </c:pt>
                <c:pt idx="2">
                  <c:v>0.011139711652148514</c:v>
                </c:pt>
                <c:pt idx="3">
                  <c:v>0.00938969105420396</c:v>
                </c:pt>
                <c:pt idx="4">
                  <c:v>0.011408863002363052</c:v>
                </c:pt>
                <c:pt idx="5">
                  <c:v>0.011665896757730582</c:v>
                </c:pt>
                <c:pt idx="6">
                  <c:v>0.007518487373945656</c:v>
                </c:pt>
                <c:pt idx="7">
                  <c:v>0.00931071649856547</c:v>
                </c:pt>
                <c:pt idx="8">
                  <c:v>0.010429639202099758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</c:numLit>
            </c:minus>
            <c:noEndCap val="0"/>
          </c:errBars>
          <c:xVal>
            <c:numRef>
              <c:f>'OR1-789'!$K$150:$K$165</c:f>
              <c:numCache/>
            </c:numRef>
          </c:xVal>
          <c:yVal>
            <c:numRef>
              <c:f>'OR1-789'!$C$150:$C$165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'OR1-789'!$G$151:$G$165</c:f>
              <c:numCache/>
            </c:numRef>
          </c:xVal>
          <c:yVal>
            <c:numRef>
              <c:f>'OR1-789'!$C$151:$C$165</c:f>
              <c:numCache/>
            </c:numRef>
          </c:yVal>
          <c:smooth val="0"/>
        </c:ser>
        <c:axId val="62152271"/>
        <c:axId val="22499528"/>
      </c:scatterChart>
      <c:valAx>
        <c:axId val="62152271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crossBetween val="midCat"/>
        <c:dispUnits/>
        <c:majorUnit val="0.1"/>
        <c:minorUnit val="0.05"/>
      </c:valAx>
      <c:valAx>
        <c:axId val="22499528"/>
        <c:scaling>
          <c:orientation val="maxMin"/>
          <c:max val="3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"/>
          <c:y val="0.10225"/>
          <c:w val="0.721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0.04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0.9249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'OR1-789'!$E$48:$E$52</c:f>
                <c:numCache>
                  <c:ptCount val="5"/>
                  <c:pt idx="0">
                    <c:v>0.9337198102635177</c:v>
                  </c:pt>
                  <c:pt idx="1">
                    <c:v>1.0740698435114686</c:v>
                  </c:pt>
                  <c:pt idx="2">
                    <c:v>1.0895310761531136</c:v>
                  </c:pt>
                  <c:pt idx="3">
                    <c:v>1.0408691283115907</c:v>
                  </c:pt>
                  <c:pt idx="4">
                    <c:v>1.0421032759885596</c:v>
                  </c:pt>
                </c:numCache>
              </c:numRef>
            </c:plus>
            <c:minus>
              <c:numRef>
                <c:f>'OR1-789'!$E$48:$E$52</c:f>
                <c:numCache>
                  <c:ptCount val="5"/>
                  <c:pt idx="0">
                    <c:v>0.9337198102635177</c:v>
                  </c:pt>
                  <c:pt idx="1">
                    <c:v>1.0740698435114686</c:v>
                  </c:pt>
                  <c:pt idx="2">
                    <c:v>1.0895310761531136</c:v>
                  </c:pt>
                  <c:pt idx="3">
                    <c:v>1.0408691283115907</c:v>
                  </c:pt>
                  <c:pt idx="4">
                    <c:v>1.0421032759885596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0.6400363684501185</c:v>
                </c:pt>
                <c:pt idx="1">
                  <c:v>1.3070392127962156</c:v>
                </c:pt>
                <c:pt idx="2">
                  <c:v>0.5936119726802291</c:v>
                </c:pt>
                <c:pt idx="3">
                  <c:v>0.2866541839888096</c:v>
                </c:pt>
                <c:pt idx="4">
                  <c:v>0.11</c:v>
                </c:pt>
              </c:numLit>
            </c:plus>
            <c:minus>
              <c:numLit>
                <c:ptCount val="5"/>
                <c:pt idx="0">
                  <c:v>0.6400363684501185</c:v>
                </c:pt>
                <c:pt idx="1">
                  <c:v>1.3070392127962156</c:v>
                </c:pt>
                <c:pt idx="2">
                  <c:v>0.5936119726802291</c:v>
                </c:pt>
                <c:pt idx="3">
                  <c:v>0.2866541839888096</c:v>
                </c:pt>
                <c:pt idx="4">
                  <c:v>0.11</c:v>
                </c:pt>
              </c:numLit>
            </c:minus>
            <c:noEndCap val="0"/>
          </c:errBars>
          <c:xVal>
            <c:numRef>
              <c:f>'OR1-789'!$G$48:$G$52</c:f>
              <c:numCache/>
            </c:numRef>
          </c:xVal>
          <c:yVal>
            <c:numRef>
              <c:f>'OR1-789'!$C$48:$C$52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0.41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'OR1-789'!$G$48:$G$49</c:f>
              <c:numCache/>
            </c:numRef>
          </c:xVal>
          <c:yVal>
            <c:numRef>
              <c:f>'OR1-789'!$C$48:$C$49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'OR1-789'!$G$48:$G$52</c:f>
              <c:numCache/>
            </c:numRef>
          </c:xVal>
          <c:yVal>
            <c:numRef>
              <c:f>'OR1-789'!$G$48:$G$49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0.034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0.9833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'OR1-789'!$G$49:$G$52</c:f>
              <c:numCache/>
            </c:numRef>
          </c:xVal>
          <c:yVal>
            <c:numRef>
              <c:f>'OR1-789'!$C$49:$C$52</c:f>
              <c:numCache/>
            </c:numRef>
          </c:yVal>
          <c:smooth val="0"/>
        </c:ser>
        <c:axId val="39271701"/>
        <c:axId val="17900990"/>
      </c:scatterChart>
      <c:valAx>
        <c:axId val="39271701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-2500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crossBetween val="midCat"/>
        <c:dispUnits/>
        <c:majorUnit val="10"/>
        <c:minorUnit val="10"/>
      </c:valAx>
      <c:valAx>
        <c:axId val="17900990"/>
        <c:scaling>
          <c:orientation val="maxMin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685"/>
          <c:w val="0.878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'OR1-789'!$E$168:$E$186</c:f>
                <c:numCache>
                  <c:ptCount val="19"/>
                  <c:pt idx="0">
                    <c:v>0.7166846811634975</c:v>
                  </c:pt>
                  <c:pt idx="1">
                    <c:v>0.7487799823644522</c:v>
                  </c:pt>
                  <c:pt idx="2">
                    <c:v>0.7792884863110368</c:v>
                  </c:pt>
                  <c:pt idx="3">
                    <c:v>0.7964836496229221</c:v>
                  </c:pt>
                  <c:pt idx="4">
                    <c:v>0.8254994646953966</c:v>
                  </c:pt>
                  <c:pt idx="5">
                    <c:v>0.859223907135308</c:v>
                  </c:pt>
                  <c:pt idx="6">
                    <c:v>0.9076929527163574</c:v>
                  </c:pt>
                  <c:pt idx="7">
                    <c:v>0.9210316738933034</c:v>
                  </c:pt>
                  <c:pt idx="8">
                    <c:v>0.9102164699345209</c:v>
                  </c:pt>
                  <c:pt idx="9">
                    <c:v>0.9188073805741079</c:v>
                  </c:pt>
                  <c:pt idx="10">
                    <c:v>0.9047494967679991</c:v>
                  </c:pt>
                  <c:pt idx="11">
                    <c:v>0.844930206206952</c:v>
                  </c:pt>
                  <c:pt idx="12">
                    <c:v>0.8641945764570258</c:v>
                  </c:pt>
                  <c:pt idx="13">
                    <c:v>0.9419975517158419</c:v>
                  </c:pt>
                  <c:pt idx="14">
                    <c:v>0.9511800242338792</c:v>
                  </c:pt>
                  <c:pt idx="15">
                    <c:v>0.9035580538871135</c:v>
                  </c:pt>
                  <c:pt idx="16">
                    <c:v>0.9219873424872084</c:v>
                  </c:pt>
                  <c:pt idx="17">
                    <c:v>0.9134803083821879</c:v>
                  </c:pt>
                  <c:pt idx="18">
                    <c:v>0.9619074870644093</c:v>
                  </c:pt>
                </c:numCache>
              </c:numRef>
            </c:plus>
            <c:minus>
              <c:numRef>
                <c:f>'OR1-789'!$E$168:$E$186</c:f>
                <c:numCache>
                  <c:ptCount val="19"/>
                  <c:pt idx="0">
                    <c:v>0.7166846811634975</c:v>
                  </c:pt>
                  <c:pt idx="1">
                    <c:v>0.7487799823644522</c:v>
                  </c:pt>
                  <c:pt idx="2">
                    <c:v>0.7792884863110368</c:v>
                  </c:pt>
                  <c:pt idx="3">
                    <c:v>0.7964836496229221</c:v>
                  </c:pt>
                  <c:pt idx="4">
                    <c:v>0.8254994646953966</c:v>
                  </c:pt>
                  <c:pt idx="5">
                    <c:v>0.859223907135308</c:v>
                  </c:pt>
                  <c:pt idx="6">
                    <c:v>0.9076929527163574</c:v>
                  </c:pt>
                  <c:pt idx="7">
                    <c:v>0.9210316738933034</c:v>
                  </c:pt>
                  <c:pt idx="8">
                    <c:v>0.9102164699345209</c:v>
                  </c:pt>
                  <c:pt idx="9">
                    <c:v>0.9188073805741079</c:v>
                  </c:pt>
                  <c:pt idx="10">
                    <c:v>0.9047494967679991</c:v>
                  </c:pt>
                  <c:pt idx="11">
                    <c:v>0.844930206206952</c:v>
                  </c:pt>
                  <c:pt idx="12">
                    <c:v>0.8641945764570258</c:v>
                  </c:pt>
                  <c:pt idx="13">
                    <c:v>0.9419975517158419</c:v>
                  </c:pt>
                  <c:pt idx="14">
                    <c:v>0.9511800242338792</c:v>
                  </c:pt>
                  <c:pt idx="15">
                    <c:v>0.9035580538871135</c:v>
                  </c:pt>
                  <c:pt idx="16">
                    <c:v>0.9219873424872084</c:v>
                  </c:pt>
                  <c:pt idx="17">
                    <c:v>0.9134803083821879</c:v>
                  </c:pt>
                  <c:pt idx="18">
                    <c:v>0.9619074870644093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9"/>
                <c:pt idx="0">
                  <c:v>0.43705726382472015</c:v>
                </c:pt>
                <c:pt idx="1">
                  <c:v>0.8731223521635245</c:v>
                </c:pt>
                <c:pt idx="2">
                  <c:v>0.9414882416277244</c:v>
                </c:pt>
                <c:pt idx="3">
                  <c:v>0.7900800208073372</c:v>
                </c:pt>
                <c:pt idx="4">
                  <c:v>0.49527488985761803</c:v>
                </c:pt>
                <c:pt idx="5">
                  <c:v>0.5676162092353071</c:v>
                </c:pt>
                <c:pt idx="6">
                  <c:v>0.8153208117252526</c:v>
                </c:pt>
                <c:pt idx="7">
                  <c:v>0.7104159018556708</c:v>
                </c:pt>
                <c:pt idx="8">
                  <c:v>0.6151661868369157</c:v>
                </c:pt>
                <c:pt idx="9">
                  <c:v>0.48604906924140134</c:v>
                </c:pt>
                <c:pt idx="10">
                  <c:v>0.5213014112117389</c:v>
                </c:pt>
                <c:pt idx="11">
                  <c:v>0.5799575429796978</c:v>
                </c:pt>
                <c:pt idx="12">
                  <c:v>0.5454561172892866</c:v>
                </c:pt>
                <c:pt idx="13">
                  <c:v>0.2857261067077341</c:v>
                </c:pt>
                <c:pt idx="14">
                  <c:v>0.43970546402373656</c:v>
                </c:pt>
                <c:pt idx="15">
                  <c:v>0.3457637873499913</c:v>
                </c:pt>
                <c:pt idx="16">
                  <c:v>0.2881721912573783</c:v>
                </c:pt>
                <c:pt idx="17">
                  <c:v>0.3377754257082163</c:v>
                </c:pt>
                <c:pt idx="18">
                  <c:v>0.5012214878874651</c:v>
                </c:pt>
              </c:numLit>
            </c:plus>
            <c:minus>
              <c:numLit>
                <c:ptCount val="19"/>
                <c:pt idx="0">
                  <c:v>0.43705726382472015</c:v>
                </c:pt>
                <c:pt idx="1">
                  <c:v>0.8731223521635245</c:v>
                </c:pt>
                <c:pt idx="2">
                  <c:v>0.9414882416277244</c:v>
                </c:pt>
                <c:pt idx="3">
                  <c:v>0.7900800208073372</c:v>
                </c:pt>
                <c:pt idx="4">
                  <c:v>0.49527488985761803</c:v>
                </c:pt>
                <c:pt idx="5">
                  <c:v>0.5676162092353071</c:v>
                </c:pt>
                <c:pt idx="6">
                  <c:v>0.8153208117252526</c:v>
                </c:pt>
                <c:pt idx="7">
                  <c:v>0.7104159018556708</c:v>
                </c:pt>
                <c:pt idx="8">
                  <c:v>0.6151661868369157</c:v>
                </c:pt>
                <c:pt idx="9">
                  <c:v>0.48604906924140134</c:v>
                </c:pt>
                <c:pt idx="10">
                  <c:v>0.5213014112117389</c:v>
                </c:pt>
                <c:pt idx="11">
                  <c:v>0.5799575429796978</c:v>
                </c:pt>
                <c:pt idx="12">
                  <c:v>0.5454561172892866</c:v>
                </c:pt>
                <c:pt idx="13">
                  <c:v>0.2857261067077341</c:v>
                </c:pt>
                <c:pt idx="14">
                  <c:v>0.43970546402373656</c:v>
                </c:pt>
                <c:pt idx="15">
                  <c:v>0.3457637873499913</c:v>
                </c:pt>
                <c:pt idx="16">
                  <c:v>0.2881721912573783</c:v>
                </c:pt>
                <c:pt idx="17">
                  <c:v>0.3377754257082163</c:v>
                </c:pt>
                <c:pt idx="18">
                  <c:v>0.5012214878874651</c:v>
                </c:pt>
              </c:numLit>
            </c:minus>
            <c:noEndCap val="0"/>
          </c:errBars>
          <c:xVal>
            <c:numRef>
              <c:f>'OR1-789'!$G$168:$G$186</c:f>
              <c:numCache/>
            </c:numRef>
          </c:xVal>
          <c:yVal>
            <c:numRef>
              <c:f>'OR1-789'!$C$168:$C$186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0.272 g cm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0.9876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'OR1-789'!$G$170:$G$186</c:f>
              <c:numCache/>
            </c:numRef>
          </c:xVal>
          <c:yVal>
            <c:numRef>
              <c:f>'OR1-789'!$C$170:$C$186</c:f>
              <c:numCache/>
            </c:numRef>
          </c:yVal>
          <c:smooth val="0"/>
        </c:ser>
        <c:axId val="1169161"/>
        <c:axId val="10522450"/>
      </c:scatterChart>
      <c:valAx>
        <c:axId val="1169161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crossBetween val="midCat"/>
        <c:dispUnits/>
        <c:majorUnit val="10"/>
        <c:minorUnit val="10"/>
      </c:valAx>
      <c:valAx>
        <c:axId val="10522450"/>
        <c:scaling>
          <c:orientation val="maxMin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75"/>
          <c:w val="0.951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'OR1-789'!$E$150:$E$165</c:f>
                <c:numCache>
                  <c:ptCount val="15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</c:numCache>
              </c:numRef>
            </c:plus>
            <c:minus>
              <c:numRef>
                <c:f>'OR1-789'!$E$150:$E$165</c:f>
                <c:numCache>
                  <c:ptCount val="15"/>
                  <c:pt idx="0">
                    <c:v>0.7390639286162711</c:v>
                  </c:pt>
                  <c:pt idx="1">
                    <c:v>0.7359880579264897</c:v>
                  </c:pt>
                  <c:pt idx="2">
                    <c:v>0.8156366669405661</c:v>
                  </c:pt>
                  <c:pt idx="3">
                    <c:v>0.8182343331737169</c:v>
                  </c:pt>
                  <c:pt idx="4">
                    <c:v>0.8349678670945089</c:v>
                  </c:pt>
                  <c:pt idx="5">
                    <c:v>0.7777023854564292</c:v>
                  </c:pt>
                  <c:pt idx="6">
                    <c:v>0.8678522148553808</c:v>
                  </c:pt>
                  <c:pt idx="7">
                    <c:v>0.8857122590348351</c:v>
                  </c:pt>
                  <c:pt idx="8">
                    <c:v>0.8987677544926252</c:v>
                  </c:pt>
                  <c:pt idx="9">
                    <c:v>0.9648913988786143</c:v>
                  </c:pt>
                  <c:pt idx="10">
                    <c:v>0.8961812800907067</c:v>
                  </c:pt>
                  <c:pt idx="11">
                    <c:v>0.901503147126654</c:v>
                  </c:pt>
                  <c:pt idx="12">
                    <c:v>0.9066113126696438</c:v>
                  </c:pt>
                  <c:pt idx="13">
                    <c:v>0.9541607181211141</c:v>
                  </c:pt>
                  <c:pt idx="14">
                    <c:v>0.9768334075118921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0.013384863705050317</c:v>
                </c:pt>
                <c:pt idx="1">
                  <c:v>0.010769944917166008</c:v>
                </c:pt>
                <c:pt idx="2">
                  <c:v>0.0140168462281546</c:v>
                </c:pt>
                <c:pt idx="3">
                  <c:v>0.011910196332445595</c:v>
                </c:pt>
                <c:pt idx="4">
                  <c:v>0.012291087382012716</c:v>
                </c:pt>
                <c:pt idx="5">
                  <c:v>0.016358827434035453</c:v>
                </c:pt>
                <c:pt idx="6">
                  <c:v>0.012461358624098147</c:v>
                </c:pt>
                <c:pt idx="7">
                  <c:v>0.011615551790630299</c:v>
                </c:pt>
                <c:pt idx="8">
                  <c:v>0.023976046139081858</c:v>
                </c:pt>
                <c:pt idx="9">
                  <c:v>0.014877470012113567</c:v>
                </c:pt>
                <c:pt idx="10">
                  <c:v>0.009560513570098284</c:v>
                </c:pt>
              </c:numLit>
            </c:plus>
            <c:minus>
              <c:numLit>
                <c:ptCount val="11"/>
                <c:pt idx="0">
                  <c:v>0.013384863705050317</c:v>
                </c:pt>
                <c:pt idx="1">
                  <c:v>0.010769944917166008</c:v>
                </c:pt>
                <c:pt idx="2">
                  <c:v>0.0140168462281546</c:v>
                </c:pt>
                <c:pt idx="3">
                  <c:v>0.011910196332445595</c:v>
                </c:pt>
                <c:pt idx="4">
                  <c:v>0.012291087382012716</c:v>
                </c:pt>
                <c:pt idx="5">
                  <c:v>0.016358827434035453</c:v>
                </c:pt>
                <c:pt idx="6">
                  <c:v>0.012461358624098147</c:v>
                </c:pt>
                <c:pt idx="7">
                  <c:v>0.011615551790630299</c:v>
                </c:pt>
                <c:pt idx="8">
                  <c:v>0.023976046139081858</c:v>
                </c:pt>
                <c:pt idx="9">
                  <c:v>0.014877470012113567</c:v>
                </c:pt>
                <c:pt idx="10">
                  <c:v>0.009560513570098284</c:v>
                </c:pt>
              </c:numLit>
            </c:minus>
            <c:noEndCap val="0"/>
          </c:errBars>
          <c:xVal>
            <c:numRef>
              <c:f>'OR1-789'!$K$168:$K$178</c:f>
              <c:numCache/>
            </c:numRef>
          </c:xVal>
          <c:yVal>
            <c:numRef>
              <c:f>'OR1-789'!$C$168:$C$178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'OR1-789'!$G$151:$G$165</c:f>
              <c:numCache/>
            </c:numRef>
          </c:xVal>
          <c:yVal>
            <c:numRef>
              <c:f>'OR1-789'!$C$151:$C$165</c:f>
              <c:numCache/>
            </c:numRef>
          </c:yVal>
          <c:smooth val="0"/>
        </c:ser>
        <c:axId val="27593187"/>
        <c:axId val="47012092"/>
      </c:scatterChart>
      <c:valAx>
        <c:axId val="27593187"/>
        <c:scaling>
          <c:orientation val="minMax"/>
          <c:max val="0.3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45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crossBetween val="midCat"/>
        <c:dispUnits/>
        <c:majorUnit val="0.1"/>
        <c:minorUnit val="0.05"/>
      </c:valAx>
      <c:valAx>
        <c:axId val="47012092"/>
        <c:scaling>
          <c:orientation val="maxMin"/>
          <c:max val="35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75"/>
          <c:y val="0.08175"/>
          <c:w val="0.8177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0.16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0.9673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'OR1-789'!$E$55:$E$67</c:f>
                <c:numCache>
                  <c:ptCount val="13"/>
                  <c:pt idx="0">
                    <c:v>0.6793148273919674</c:v>
                  </c:pt>
                  <c:pt idx="1">
                    <c:v>0.9214793352502</c:v>
                  </c:pt>
                  <c:pt idx="2">
                    <c:v>0.9301793869656694</c:v>
                  </c:pt>
                  <c:pt idx="3">
                    <c:v>0.8901097387722269</c:v>
                  </c:pt>
                  <c:pt idx="4">
                    <c:v>0.7656669859782133</c:v>
                  </c:pt>
                  <c:pt idx="5">
                    <c:v>0.9377648916682001</c:v>
                  </c:pt>
                  <c:pt idx="6">
                    <c:v>1.0035216274926582</c:v>
                  </c:pt>
                  <c:pt idx="7">
                    <c:v>1.0127733041399116</c:v>
                  </c:pt>
                  <c:pt idx="8">
                    <c:v>0.99662983227635</c:v>
                  </c:pt>
                  <c:pt idx="9">
                    <c:v>0.9463220057326313</c:v>
                  </c:pt>
                  <c:pt idx="10">
                    <c:v>0.9547496568723809</c:v>
                  </c:pt>
                  <c:pt idx="11">
                    <c:v>0.9466912406701506</c:v>
                  </c:pt>
                  <c:pt idx="12">
                    <c:v>0.9583747672551196</c:v>
                  </c:pt>
                </c:numCache>
              </c:numRef>
            </c:plus>
            <c:minus>
              <c:numRef>
                <c:f>'OR1-789'!$E$55:$E$67</c:f>
                <c:numCache>
                  <c:ptCount val="13"/>
                  <c:pt idx="0">
                    <c:v>0.6793148273919674</c:v>
                  </c:pt>
                  <c:pt idx="1">
                    <c:v>0.9214793352502</c:v>
                  </c:pt>
                  <c:pt idx="2">
                    <c:v>0.9301793869656694</c:v>
                  </c:pt>
                  <c:pt idx="3">
                    <c:v>0.8901097387722269</c:v>
                  </c:pt>
                  <c:pt idx="4">
                    <c:v>0.7656669859782133</c:v>
                  </c:pt>
                  <c:pt idx="5">
                    <c:v>0.9377648916682001</c:v>
                  </c:pt>
                  <c:pt idx="6">
                    <c:v>1.0035216274926582</c:v>
                  </c:pt>
                  <c:pt idx="7">
                    <c:v>1.0127733041399116</c:v>
                  </c:pt>
                  <c:pt idx="8">
                    <c:v>0.99662983227635</c:v>
                  </c:pt>
                  <c:pt idx="9">
                    <c:v>0.9463220057326313</c:v>
                  </c:pt>
                  <c:pt idx="10">
                    <c:v>0.9547496568723809</c:v>
                  </c:pt>
                  <c:pt idx="11">
                    <c:v>0.9466912406701506</c:v>
                  </c:pt>
                  <c:pt idx="12">
                    <c:v>0.9583747672551196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3"/>
                <c:pt idx="0">
                  <c:v>1.4525325927172081</c:v>
                </c:pt>
                <c:pt idx="1">
                  <c:v>0.8514558123984263</c:v>
                </c:pt>
                <c:pt idx="2">
                  <c:v>0.6730198585522932</c:v>
                </c:pt>
                <c:pt idx="3">
                  <c:v>0.4254240661436659</c:v>
                </c:pt>
                <c:pt idx="4">
                  <c:v>0.48516951200511854</c:v>
                </c:pt>
                <c:pt idx="5">
                  <c:v>0.32449126440565257</c:v>
                </c:pt>
                <c:pt idx="6">
                  <c:v>0.3087607777901875</c:v>
                </c:pt>
                <c:pt idx="7">
                  <c:v>0.3851462416647227</c:v>
                </c:pt>
                <c:pt idx="8">
                  <c:v>0.29087567980276835</c:v>
                </c:pt>
                <c:pt idx="9">
                  <c:v>0.28845772351960386</c:v>
                </c:pt>
                <c:pt idx="10">
                  <c:v>0.30684979488642805</c:v>
                </c:pt>
                <c:pt idx="11">
                  <c:v>0.3048213931526809</c:v>
                </c:pt>
                <c:pt idx="12">
                  <c:v>0.39126126064573835</c:v>
                </c:pt>
              </c:numLit>
            </c:plus>
            <c:minus>
              <c:numLit>
                <c:ptCount val="13"/>
                <c:pt idx="0">
                  <c:v>1.4525325927172081</c:v>
                </c:pt>
                <c:pt idx="1">
                  <c:v>0.8514558123984263</c:v>
                </c:pt>
                <c:pt idx="2">
                  <c:v>0.6730198585522932</c:v>
                </c:pt>
                <c:pt idx="3">
                  <c:v>0.4254240661436659</c:v>
                </c:pt>
                <c:pt idx="4">
                  <c:v>0.48516951200511854</c:v>
                </c:pt>
                <c:pt idx="5">
                  <c:v>0.32449126440565257</c:v>
                </c:pt>
                <c:pt idx="6">
                  <c:v>0.3087607777901875</c:v>
                </c:pt>
                <c:pt idx="7">
                  <c:v>0.3851462416647227</c:v>
                </c:pt>
                <c:pt idx="8">
                  <c:v>0.29087567980276835</c:v>
                </c:pt>
                <c:pt idx="9">
                  <c:v>0.28845772351960386</c:v>
                </c:pt>
                <c:pt idx="10">
                  <c:v>0.30684979488642805</c:v>
                </c:pt>
                <c:pt idx="11">
                  <c:v>0.3048213931526809</c:v>
                </c:pt>
                <c:pt idx="12">
                  <c:v>0.39126126064573835</c:v>
                </c:pt>
              </c:numLit>
            </c:minus>
            <c:noEndCap val="0"/>
          </c:errBars>
          <c:xVal>
            <c:numRef>
              <c:f>'OR1-789'!$G$55:$G$67</c:f>
              <c:numCache/>
            </c:numRef>
          </c:xVal>
          <c:yVal>
            <c:numRef>
              <c:f>'OR1-789'!$C$55:$C$67</c:f>
              <c:numCache/>
            </c:numRef>
          </c:yVal>
          <c:smooth val="0"/>
        </c:ser>
        <c:axId val="26891183"/>
        <c:axId val="40694056"/>
      </c:scatterChart>
      <c:valAx>
        <c:axId val="26891183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crossBetween val="midCat"/>
        <c:dispUnits/>
        <c:majorUnit val="10"/>
        <c:minorUnit val="10"/>
      </c:valAx>
      <c:valAx>
        <c:axId val="40694056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5"/>
          <c:y val="0.15875"/>
          <c:w val="0.8147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 = 0.05 g cm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= 0.988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'OR1-789'!$E$71:$E$74</c:f>
                <c:numCache>
                  <c:ptCount val="4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</c:numCache>
              </c:numRef>
            </c:plus>
            <c:minus>
              <c:numRef>
                <c:f>'OR1-789'!$E$71:$E$74</c:f>
                <c:numCache>
                  <c:ptCount val="4"/>
                  <c:pt idx="0">
                    <c:v>0.8719585264616568</c:v>
                  </c:pt>
                  <c:pt idx="1">
                    <c:v>1.0158994406565556</c:v>
                  </c:pt>
                  <c:pt idx="2">
                    <c:v>1.1045577331321452</c:v>
                  </c:pt>
                  <c:pt idx="3">
                    <c:v>1.1587444126037982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4"/>
                <c:pt idx="0">
                  <c:v>0.6259028480427072</c:v>
                </c:pt>
                <c:pt idx="1">
                  <c:v>0.49376052702128603</c:v>
                </c:pt>
                <c:pt idx="2">
                  <c:v>0.3632983961011489</c:v>
                </c:pt>
                <c:pt idx="3">
                  <c:v>0.30123118522034986</c:v>
                </c:pt>
              </c:numLit>
            </c:plus>
            <c:minus>
              <c:numLit>
                <c:ptCount val="4"/>
                <c:pt idx="0">
                  <c:v>0.6259028480427072</c:v>
                </c:pt>
                <c:pt idx="1">
                  <c:v>0.49376052702128603</c:v>
                </c:pt>
                <c:pt idx="2">
                  <c:v>0.3632983961011489</c:v>
                </c:pt>
                <c:pt idx="3">
                  <c:v>0.30123118522034986</c:v>
                </c:pt>
              </c:numLit>
            </c:minus>
            <c:noEndCap val="0"/>
          </c:errBars>
          <c:xVal>
            <c:numRef>
              <c:f>'OR1-789'!$G$71:$G$74</c:f>
              <c:numCache/>
            </c:numRef>
          </c:xVal>
          <c:yVal>
            <c:numRef>
              <c:f>'OR1-789'!$C$71:$C$74</c:f>
              <c:numCache/>
            </c:numRef>
          </c:yVal>
          <c:smooth val="0"/>
        </c:ser>
        <c:axId val="30702185"/>
        <c:axId val="7884210"/>
      </c:scatterChart>
      <c:valAx>
        <c:axId val="30702185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crossBetween val="midCat"/>
        <c:dispUnits/>
        <c:majorUnit val="10"/>
        <c:minorUnit val="10"/>
      </c:valAx>
      <c:valAx>
        <c:axId val="7884210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75"/>
          <c:y val="0.145"/>
          <c:w val="0.8345"/>
          <c:h val="0.7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0.06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0.8746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'OR1-789'!$E$78:$E$83</c:f>
                <c:numCache>
                  <c:ptCount val="6"/>
                  <c:pt idx="0">
                    <c:v>0.8381839744195265</c:v>
                  </c:pt>
                  <c:pt idx="1">
                    <c:v>0.9233949229104617</c:v>
                  </c:pt>
                  <c:pt idx="2">
                    <c:v>0.9747709352206086</c:v>
                  </c:pt>
                  <c:pt idx="3">
                    <c:v>0.9752490234253414</c:v>
                  </c:pt>
                  <c:pt idx="4">
                    <c:v>0.9707034285284916</c:v>
                  </c:pt>
                  <c:pt idx="5">
                    <c:v>1.0862722833565728</c:v>
                  </c:pt>
                </c:numCache>
              </c:numRef>
            </c:plus>
            <c:minus>
              <c:numRef>
                <c:f>'OR1-789'!$E$78:$E$83</c:f>
                <c:numCache>
                  <c:ptCount val="6"/>
                  <c:pt idx="0">
                    <c:v>0.8381839744195265</c:v>
                  </c:pt>
                  <c:pt idx="1">
                    <c:v>0.9233949229104617</c:v>
                  </c:pt>
                  <c:pt idx="2">
                    <c:v>0.9747709352206086</c:v>
                  </c:pt>
                  <c:pt idx="3">
                    <c:v>0.9752490234253414</c:v>
                  </c:pt>
                  <c:pt idx="4">
                    <c:v>0.9707034285284916</c:v>
                  </c:pt>
                  <c:pt idx="5">
                    <c:v>1.0862722833565728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0.47876408887319194</c:v>
                </c:pt>
                <c:pt idx="1">
                  <c:v>0.5510583461859594</c:v>
                </c:pt>
                <c:pt idx="2">
                  <c:v>0.26554694259279227</c:v>
                </c:pt>
                <c:pt idx="3">
                  <c:v>0.33751996745425833</c:v>
                </c:pt>
                <c:pt idx="4">
                  <c:v>0.2878007173537009</c:v>
                </c:pt>
                <c:pt idx="5">
                  <c:v>0.18937129343741302</c:v>
                </c:pt>
              </c:numLit>
            </c:plus>
            <c:minus>
              <c:numLit>
                <c:ptCount val="6"/>
                <c:pt idx="0">
                  <c:v>0.47876408887319194</c:v>
                </c:pt>
                <c:pt idx="1">
                  <c:v>0.5510583461859594</c:v>
                </c:pt>
                <c:pt idx="2">
                  <c:v>0.26554694259279227</c:v>
                </c:pt>
                <c:pt idx="3">
                  <c:v>0.33751996745425833</c:v>
                </c:pt>
                <c:pt idx="4">
                  <c:v>0.2878007173537009</c:v>
                </c:pt>
                <c:pt idx="5">
                  <c:v>0.18937129343741302</c:v>
                </c:pt>
              </c:numLit>
            </c:minus>
            <c:noEndCap val="0"/>
          </c:errBars>
          <c:xVal>
            <c:numRef>
              <c:f>'OR1-789'!$G$78:$G$83</c:f>
              <c:numCache/>
            </c:numRef>
          </c:xVal>
          <c:yVal>
            <c:numRef>
              <c:f>'OR1-789'!$C$78:$C$83</c:f>
              <c:numCache/>
            </c:numRef>
          </c:yVal>
          <c:smooth val="0"/>
        </c:ser>
        <c:axId val="3849027"/>
        <c:axId val="34641244"/>
      </c:scatterChart>
      <c:valAx>
        <c:axId val="3849027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crossBetween val="midCat"/>
        <c:dispUnits/>
        <c:majorUnit val="10"/>
        <c:minorUnit val="10"/>
      </c:valAx>
      <c:valAx>
        <c:axId val="34641244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1155"/>
          <c:w val="0.81275"/>
          <c:h val="0.8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'OR1-789'!$E$86:$E$91</c:f>
                <c:numCache>
                  <c:ptCount val="6"/>
                  <c:pt idx="0">
                    <c:v>0.8263540638873517</c:v>
                  </c:pt>
                  <c:pt idx="1">
                    <c:v>0.9098805062037666</c:v>
                  </c:pt>
                  <c:pt idx="2">
                    <c:v>0.854540458019028</c:v>
                  </c:pt>
                  <c:pt idx="3">
                    <c:v>0.9314301325496527</c:v>
                  </c:pt>
                  <c:pt idx="4">
                    <c:v>1.0108471729449668</c:v>
                  </c:pt>
                  <c:pt idx="5">
                    <c:v>1.0307438255332422</c:v>
                  </c:pt>
                </c:numCache>
              </c:numRef>
            </c:plus>
            <c:minus>
              <c:numRef>
                <c:f>'OR1-789'!$E$86:$E$91</c:f>
                <c:numCache>
                  <c:ptCount val="6"/>
                  <c:pt idx="0">
                    <c:v>0.8263540638873517</c:v>
                  </c:pt>
                  <c:pt idx="1">
                    <c:v>0.9098805062037666</c:v>
                  </c:pt>
                  <c:pt idx="2">
                    <c:v>0.854540458019028</c:v>
                  </c:pt>
                  <c:pt idx="3">
                    <c:v>0.9314301325496527</c:v>
                  </c:pt>
                  <c:pt idx="4">
                    <c:v>1.0108471729449668</c:v>
                  </c:pt>
                  <c:pt idx="5">
                    <c:v>1.0307438255332422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0.7294722504462672</c:v>
                </c:pt>
                <c:pt idx="1">
                  <c:v>0.5735903468728557</c:v>
                </c:pt>
                <c:pt idx="2">
                  <c:v>0.4848804190188529</c:v>
                </c:pt>
                <c:pt idx="3">
                  <c:v>0.2881301127406332</c:v>
                </c:pt>
                <c:pt idx="4">
                  <c:v>0.22</c:v>
                </c:pt>
                <c:pt idx="5">
                  <c:v>0.3933810620936741</c:v>
                </c:pt>
              </c:numLit>
            </c:plus>
            <c:minus>
              <c:numLit>
                <c:ptCount val="6"/>
                <c:pt idx="0">
                  <c:v>0.7294722504462672</c:v>
                </c:pt>
                <c:pt idx="1">
                  <c:v>0.5735903468728557</c:v>
                </c:pt>
                <c:pt idx="2">
                  <c:v>0.4848804190188529</c:v>
                </c:pt>
                <c:pt idx="3">
                  <c:v>0.2881301127406332</c:v>
                </c:pt>
                <c:pt idx="4">
                  <c:v>0.22</c:v>
                </c:pt>
                <c:pt idx="5">
                  <c:v>0.3933810620936741</c:v>
                </c:pt>
              </c:numLit>
            </c:minus>
            <c:noEndCap val="0"/>
          </c:errBars>
          <c:xVal>
            <c:numRef>
              <c:f>'OR1-789'!$G$86:$G$91</c:f>
              <c:numCache/>
            </c:numRef>
          </c:xVal>
          <c:yVal>
            <c:numRef>
              <c:f>'OR1-789'!$C$86:$C$91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0.05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'OR1-789'!$G$86:$G$91</c:f>
              <c:numCache/>
            </c:numRef>
          </c:xVal>
          <c:yVal>
            <c:numRef>
              <c:f>'OR1-789'!$C$86:$C$89</c:f>
              <c:numCache/>
            </c:numRef>
          </c:yVal>
          <c:smooth val="0"/>
        </c:ser>
        <c:axId val="43335741"/>
        <c:axId val="54477350"/>
      </c:scatterChart>
      <c:valAx>
        <c:axId val="43335741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4477350"/>
        <c:crosses val="autoZero"/>
        <c:crossBetween val="midCat"/>
        <c:dispUnits/>
        <c:majorUnit val="10"/>
        <c:minorUnit val="10"/>
      </c:valAx>
      <c:valAx>
        <c:axId val="54477350"/>
        <c:scaling>
          <c:orientation val="maxMin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335741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2135"/>
          <c:w val="0.8815"/>
          <c:h val="0.7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 = 0.05 g cm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= 0.9989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'OR1-789'!$E$94:$E$186</c:f>
                <c:numCache>
                  <c:ptCount val="5"/>
                  <c:pt idx="0">
                    <c:v>0.7176635580994408</c:v>
                  </c:pt>
                  <c:pt idx="1">
                    <c:v>0.8417865210462571</c:v>
                  </c:pt>
                  <c:pt idx="2">
                    <c:v>0.8921020685285417</c:v>
                  </c:pt>
                  <c:pt idx="3">
                    <c:v>0.9278944377405782</c:v>
                  </c:pt>
                  <c:pt idx="4">
                    <c:v>0.9885535131531541</c:v>
                  </c:pt>
                </c:numCache>
              </c:numRef>
            </c:plus>
            <c:minus>
              <c:numRef>
                <c:f>'OR1-789'!$E$94:$E$186</c:f>
                <c:numCache>
                  <c:ptCount val="5"/>
                  <c:pt idx="0">
                    <c:v>0.7176635580994408</c:v>
                  </c:pt>
                  <c:pt idx="1">
                    <c:v>0.8417865210462571</c:v>
                  </c:pt>
                  <c:pt idx="2">
                    <c:v>0.8921020685285417</c:v>
                  </c:pt>
                  <c:pt idx="3">
                    <c:v>0.9278944377405782</c:v>
                  </c:pt>
                  <c:pt idx="4">
                    <c:v>0.9885535131531541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0.8969552384431436</c:v>
                </c:pt>
                <c:pt idx="1">
                  <c:v>0.36024307741945255</c:v>
                </c:pt>
                <c:pt idx="2">
                  <c:v>0.36210091304679026</c:v>
                </c:pt>
                <c:pt idx="3">
                  <c:v>0.28924260172728694</c:v>
                </c:pt>
                <c:pt idx="4">
                  <c:v>0.22810266100635662</c:v>
                </c:pt>
              </c:numLit>
            </c:plus>
            <c:minus>
              <c:numLit>
                <c:ptCount val="5"/>
                <c:pt idx="0">
                  <c:v>0.8969552384431436</c:v>
                </c:pt>
                <c:pt idx="1">
                  <c:v>0.36024307741945255</c:v>
                </c:pt>
                <c:pt idx="2">
                  <c:v>0.36210091304679026</c:v>
                </c:pt>
                <c:pt idx="3">
                  <c:v>0.28924260172728694</c:v>
                </c:pt>
                <c:pt idx="4">
                  <c:v>0.22810266100635662</c:v>
                </c:pt>
              </c:numLit>
            </c:minus>
            <c:noEndCap val="0"/>
          </c:errBars>
          <c:xVal>
            <c:numRef>
              <c:f>'OR1-789'!$G$94:$G$98</c:f>
              <c:numCache/>
            </c:numRef>
          </c:xVal>
          <c:yVal>
            <c:numRef>
              <c:f>'OR1-789'!$C$94:$C$98</c:f>
              <c:numCache/>
            </c:numRef>
          </c:yVal>
          <c:smooth val="0"/>
        </c:ser>
        <c:axId val="20534103"/>
        <c:axId val="50589200"/>
      </c:scatterChart>
      <c:valAx>
        <c:axId val="20534103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0589200"/>
        <c:crosses val="autoZero"/>
        <c:crossBetween val="midCat"/>
        <c:dispUnits/>
        <c:majorUnit val="10"/>
        <c:minorUnit val="10"/>
      </c:valAx>
      <c:valAx>
        <c:axId val="50589200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0534103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6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</c:numLit>
            </c:plus>
            <c:minus>
              <c:numLit>
                <c:ptCount val="6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numRef>
              <c:f>'OR1-789'!$B$78:$B$83</c:f>
              <c:numCache/>
            </c:numRef>
          </c:xVal>
          <c:yVal>
            <c:numRef>
              <c:f>'OR1-789'!$C$78:$C$83</c:f>
              <c:numCache/>
            </c:numRef>
          </c:yVal>
          <c:smooth val="0"/>
        </c:ser>
        <c:axId val="52649617"/>
        <c:axId val="4084506"/>
      </c:scatterChart>
      <c:valAx>
        <c:axId val="52649617"/>
        <c:scaling>
          <c:orientation val="minMax"/>
          <c:max val="60"/>
          <c:min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75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84506"/>
        <c:crosses val="autoZero"/>
        <c:crossBetween val="midCat"/>
        <c:dispUnits/>
        <c:majorUnit val="10"/>
        <c:minorUnit val="10"/>
      </c:valAx>
      <c:valAx>
        <c:axId val="4084506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2649617"/>
        <c:crossesAt val="2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6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</c:numLit>
            </c:plus>
            <c:minus>
              <c:numLit>
                <c:ptCount val="6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numRef>
              <c:f>'OR1-789'!$B$86:$B$91</c:f>
              <c:numCache/>
            </c:numRef>
          </c:xVal>
          <c:yVal>
            <c:numRef>
              <c:f>'OR1-789'!$C$86:$C$91</c:f>
              <c:numCache/>
            </c:numRef>
          </c:yVal>
          <c:smooth val="0"/>
        </c:ser>
        <c:axId val="36760555"/>
        <c:axId val="62409540"/>
      </c:scatterChart>
      <c:valAx>
        <c:axId val="36760555"/>
        <c:scaling>
          <c:orientation val="minMax"/>
          <c:max val="60"/>
          <c:min val="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%H</a:t>
                </a:r>
                <a:r>
                  <a:rPr lang="en-US" cap="none" sz="175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409540"/>
        <c:crosses val="autoZero"/>
        <c:crossBetween val="midCat"/>
        <c:dispUnits/>
        <c:majorUnit val="10"/>
        <c:minorUnit val="10"/>
      </c:valAx>
      <c:valAx>
        <c:axId val="62409540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1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760555"/>
        <c:crossesAt val="3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0.26125</cdr:y>
    </cdr:from>
    <cdr:to>
      <cdr:x>0.4665</cdr:x>
      <cdr:y>0.326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63817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789-1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>
          <a:off x="1990725" y="2466975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0.229</cdr:y>
    </cdr:from>
    <cdr:to>
      <cdr:x>0.95425</cdr:x>
      <cdr:y>0.28925</cdr:y>
    </cdr:to>
    <cdr:sp>
      <cdr:nvSpPr>
        <cdr:cNvPr id="3" name="TextBox 3"/>
        <cdr:cNvSpPr txBox="1">
          <a:spLocks noChangeArrowheads="1"/>
        </cdr:cNvSpPr>
      </cdr:nvSpPr>
      <cdr:spPr>
        <a:xfrm>
          <a:off x="1504950" y="561975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0.85025</cdr:x>
      <cdr:y>0.463</cdr:y>
    </cdr:from>
    <cdr:to>
      <cdr:x>0.97975</cdr:x>
      <cdr:y>0.5095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1133475"/>
          <a:ext cx="2571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0.30325</cdr:x>
      <cdr:y>0.512</cdr:y>
    </cdr:from>
    <cdr:to>
      <cdr:x>0.44325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729-29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0.2375</cdr:y>
    </cdr:from>
    <cdr:to>
      <cdr:x>0.92425</cdr:x>
      <cdr:y>0.30875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5619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789-1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0.20725</cdr:y>
    </cdr:from>
    <cdr:to>
      <cdr:x>0.47</cdr:x>
      <cdr:y>0.26575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62865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789-11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>
          <a:off x="2057400" y="3048000"/>
          <a:ext cx="266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0.585</cdr:y>
    </cdr:from>
    <cdr:to>
      <cdr:x>0.96475</cdr:x>
      <cdr:y>0.6215</cdr:y>
    </cdr:to>
    <cdr:sp>
      <cdr:nvSpPr>
        <cdr:cNvPr id="3" name="TextBox 5"/>
        <cdr:cNvSpPr txBox="1">
          <a:spLocks noChangeArrowheads="1"/>
        </cdr:cNvSpPr>
      </cdr:nvSpPr>
      <cdr:spPr>
        <a:xfrm>
          <a:off x="1704975" y="1781175"/>
          <a:ext cx="2762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  <cdr:relSizeAnchor xmlns:cdr="http://schemas.openxmlformats.org/drawingml/2006/chartDrawing">
    <cdr:from>
      <cdr:x>0.72475</cdr:x>
      <cdr:y>0.24</cdr:y>
    </cdr:from>
    <cdr:to>
      <cdr:x>0.906</cdr:x>
      <cdr:y>0.27875</cdr:y>
    </cdr:to>
    <cdr:sp>
      <cdr:nvSpPr>
        <cdr:cNvPr id="4" name="TextBox 6"/>
        <cdr:cNvSpPr txBox="1">
          <a:spLocks noChangeArrowheads="1"/>
        </cdr:cNvSpPr>
      </cdr:nvSpPr>
      <cdr:spPr>
        <a:xfrm>
          <a:off x="1485900" y="723900"/>
          <a:ext cx="3714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turbidite</a:t>
          </a:r>
        </a:p>
      </cdr:txBody>
    </cdr:sp>
  </cdr:relSizeAnchor>
  <cdr:relSizeAnchor xmlns:cdr="http://schemas.openxmlformats.org/drawingml/2006/chartDrawing">
    <cdr:from>
      <cdr:x>0.80825</cdr:x>
      <cdr:y>0.1895</cdr:y>
    </cdr:from>
    <cdr:to>
      <cdr:x>0.80825</cdr:x>
      <cdr:y>0.24</cdr:y>
    </cdr:to>
    <cdr:sp>
      <cdr:nvSpPr>
        <cdr:cNvPr id="5" name="Line 7"/>
        <cdr:cNvSpPr>
          <a:spLocks/>
        </cdr:cNvSpPr>
      </cdr:nvSpPr>
      <cdr:spPr>
        <a:xfrm flipV="1">
          <a:off x="1657350" y="571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0.80825</cdr:x>
      <cdr:y>0.27875</cdr:y>
    </cdr:from>
    <cdr:to>
      <cdr:x>0.80825</cdr:x>
      <cdr:y>0.31825</cdr:y>
    </cdr:to>
    <cdr:sp>
      <cdr:nvSpPr>
        <cdr:cNvPr id="6" name="Line 8"/>
        <cdr:cNvSpPr>
          <a:spLocks/>
        </cdr:cNvSpPr>
      </cdr:nvSpPr>
      <cdr:spPr>
        <a:xfrm flipH="1">
          <a:off x="1657350" y="847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0.20075</cdr:y>
    </cdr:from>
    <cdr:to>
      <cdr:x>0.338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609600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789-11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>
          <a:off x="1666875" y="303847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0.327</cdr:y>
    </cdr:from>
    <cdr:to>
      <cdr:x>0.43775</cdr:x>
      <cdr:y>0.43775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85775"/>
          <a:ext cx="476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789-L6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0.251</cdr:y>
    </cdr:from>
    <cdr:to>
      <cdr:x>0.41475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33375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789-L7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0.31175</cdr:y>
    </cdr:from>
    <cdr:to>
      <cdr:x>0.3895</cdr:x>
      <cdr:y>0.4255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38150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789-L8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0.84675</cdr:x>
      <cdr:y>0.9135</cdr:y>
    </cdr:from>
    <cdr:to>
      <cdr:x>0.84875</cdr:x>
      <cdr:y>0.9135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30575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  <cdr:relSizeAnchor xmlns:cdr="http://schemas.openxmlformats.org/drawingml/2006/chartDrawing">
    <cdr:from>
      <cdr:x>0.705</cdr:x>
      <cdr:y>0.1055</cdr:y>
    </cdr:from>
    <cdr:to>
      <cdr:x>0.918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352425"/>
          <a:ext cx="5143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0.24025</cdr:x>
      <cdr:y>0.116</cdr:y>
    </cdr:from>
    <cdr:to>
      <cdr:x>0.41375</cdr:x>
      <cdr:y>0.15625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81000"/>
          <a:ext cx="419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0.902</cdr:y>
    </cdr:from>
    <cdr:to>
      <cdr:x>0.83475</cdr:x>
      <cdr:y>0.902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2371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  <cdr:relSizeAnchor xmlns:cdr="http://schemas.openxmlformats.org/drawingml/2006/chartDrawing">
    <cdr:from>
      <cdr:x>0.46825</cdr:x>
      <cdr:y>0.129</cdr:y>
    </cdr:from>
    <cdr:to>
      <cdr:x>0.687</cdr:x>
      <cdr:y>0.181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333375"/>
          <a:ext cx="476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0.1745</cdr:x>
      <cdr:y>0.14925</cdr:y>
    </cdr:from>
    <cdr:to>
      <cdr:x>0.3665</cdr:x>
      <cdr:y>0.202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39052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789-L10</a:t>
          </a:r>
        </a:p>
      </cdr:txBody>
    </cdr:sp>
  </cdr:relSizeAnchor>
  <cdr:relSizeAnchor xmlns:cdr="http://schemas.openxmlformats.org/drawingml/2006/chartDrawing">
    <cdr:from>
      <cdr:x>0.78425</cdr:x>
      <cdr:y>0.3445</cdr:y>
    </cdr:from>
    <cdr:to>
      <cdr:x>0.95475</cdr:x>
      <cdr:y>0.3805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904875"/>
          <a:ext cx="3714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  <cdr:relSizeAnchor xmlns:cdr="http://schemas.openxmlformats.org/drawingml/2006/chartDrawing">
    <cdr:from>
      <cdr:x>0.7345</cdr:x>
      <cdr:y>0.3655</cdr:y>
    </cdr:from>
    <cdr:to>
      <cdr:x>0.83325</cdr:x>
      <cdr:y>0.3655</cdr:y>
    </cdr:to>
    <cdr:sp>
      <cdr:nvSpPr>
        <cdr:cNvPr id="5" name="Line 5"/>
        <cdr:cNvSpPr>
          <a:spLocks/>
        </cdr:cNvSpPr>
      </cdr:nvSpPr>
      <cdr:spPr>
        <a:xfrm flipH="1">
          <a:off x="1581150" y="962025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</cdr:x>
      <cdr:y>0.90025</cdr:y>
    </cdr:from>
    <cdr:to>
      <cdr:x>0.82125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2419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  <cdr:relSizeAnchor xmlns:cdr="http://schemas.openxmlformats.org/drawingml/2006/chartDrawing">
    <cdr:from>
      <cdr:x>0.60225</cdr:x>
      <cdr:y>0.16575</cdr:y>
    </cdr:from>
    <cdr:to>
      <cdr:x>0.89475</cdr:x>
      <cdr:y>0.2125</cdr:y>
    </cdr:to>
    <cdr:sp>
      <cdr:nvSpPr>
        <cdr:cNvPr id="2" name="TextBox 3"/>
        <cdr:cNvSpPr txBox="1">
          <a:spLocks noChangeArrowheads="1"/>
        </cdr:cNvSpPr>
      </cdr:nvSpPr>
      <cdr:spPr>
        <a:xfrm>
          <a:off x="1009650" y="438150"/>
          <a:ext cx="4953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789-L10</a:t>
          </a:r>
        </a:p>
      </cdr:txBody>
    </cdr:sp>
  </cdr:relSizeAnchor>
  <cdr:relSizeAnchor xmlns:cdr="http://schemas.openxmlformats.org/drawingml/2006/chartDrawing">
    <cdr:from>
      <cdr:x>0.038</cdr:x>
      <cdr:y>0.38</cdr:y>
    </cdr:from>
    <cdr:to>
      <cdr:x>0.76125</cdr:x>
      <cdr:y>0.38</cdr:y>
    </cdr:to>
    <cdr:sp>
      <cdr:nvSpPr>
        <cdr:cNvPr id="3" name="Line 4"/>
        <cdr:cNvSpPr>
          <a:spLocks/>
        </cdr:cNvSpPr>
      </cdr:nvSpPr>
      <cdr:spPr>
        <a:xfrm flipV="1">
          <a:off x="57150" y="1019175"/>
          <a:ext cx="1219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0.342</cdr:y>
    </cdr:from>
    <cdr:to>
      <cdr:x>0.43175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638175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789-L0
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0.9055</cdr:y>
    </cdr:from>
    <cdr:to>
      <cdr:x>0.82525</cdr:x>
      <cdr:y>0.9055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9050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  <cdr:relSizeAnchor xmlns:cdr="http://schemas.openxmlformats.org/drawingml/2006/chartDrawing">
    <cdr:from>
      <cdr:x>0.41075</cdr:x>
      <cdr:y>0.16225</cdr:y>
    </cdr:from>
    <cdr:to>
      <cdr:x>0.622</cdr:x>
      <cdr:y>0.21025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333375"/>
          <a:ext cx="4476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0.15625</cdr:x>
      <cdr:y>0.175</cdr:y>
    </cdr:from>
    <cdr:to>
      <cdr:x>0.34675</cdr:x>
      <cdr:y>0.22875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361950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789-L11</a:t>
          </a:r>
        </a:p>
      </cdr:txBody>
    </cdr:sp>
  </cdr:relSizeAnchor>
  <cdr:relSizeAnchor xmlns:cdr="http://schemas.openxmlformats.org/drawingml/2006/chartDrawing">
    <cdr:from>
      <cdr:x>0.8845</cdr:x>
      <cdr:y>0.4585</cdr:y>
    </cdr:from>
    <cdr:to>
      <cdr:x>0.9985</cdr:x>
      <cdr:y>0.506</cdr:y>
    </cdr:to>
    <cdr:sp>
      <cdr:nvSpPr>
        <cdr:cNvPr id="4" name="TextBox 4"/>
        <cdr:cNvSpPr txBox="1">
          <a:spLocks noChangeArrowheads="1"/>
        </cdr:cNvSpPr>
      </cdr:nvSpPr>
      <cdr:spPr>
        <a:xfrm>
          <a:off x="1866900" y="962025"/>
          <a:ext cx="2381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  <cdr:relSizeAnchor xmlns:cdr="http://schemas.openxmlformats.org/drawingml/2006/chartDrawing">
    <cdr:from>
      <cdr:x>0.7555</cdr:x>
      <cdr:y>0.48225</cdr:y>
    </cdr:from>
    <cdr:to>
      <cdr:x>0.8695</cdr:x>
      <cdr:y>0.48225</cdr:y>
    </cdr:to>
    <cdr:sp>
      <cdr:nvSpPr>
        <cdr:cNvPr id="5" name="Line 5"/>
        <cdr:cNvSpPr>
          <a:spLocks/>
        </cdr:cNvSpPr>
      </cdr:nvSpPr>
      <cdr:spPr>
        <a:xfrm flipH="1">
          <a:off x="1590675" y="1009650"/>
          <a:ext cx="238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0.175</cdr:y>
    </cdr:from>
    <cdr:to>
      <cdr:x>0.6915</cdr:x>
      <cdr:y>0.175</cdr:y>
    </cdr:to>
    <cdr:sp>
      <cdr:nvSpPr>
        <cdr:cNvPr id="6" name="Line 6"/>
        <cdr:cNvSpPr>
          <a:spLocks/>
        </cdr:cNvSpPr>
      </cdr:nvSpPr>
      <cdr:spPr>
        <a:xfrm>
          <a:off x="1304925" y="3619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0.48075</cdr:y>
    </cdr:from>
    <cdr:to>
      <cdr:x>0.8695</cdr:x>
      <cdr:y>0.48075</cdr:y>
    </cdr:to>
    <cdr:sp>
      <cdr:nvSpPr>
        <cdr:cNvPr id="7" name="Line 7"/>
        <cdr:cNvSpPr>
          <a:spLocks/>
        </cdr:cNvSpPr>
      </cdr:nvSpPr>
      <cdr:spPr>
        <a:xfrm flipH="1">
          <a:off x="1590675" y="100965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0.48075</cdr:y>
    </cdr:from>
    <cdr:to>
      <cdr:x>0.8695</cdr:x>
      <cdr:y>0.48075</cdr:y>
    </cdr:to>
    <cdr:sp>
      <cdr:nvSpPr>
        <cdr:cNvPr id="8" name="Line 8"/>
        <cdr:cNvSpPr>
          <a:spLocks/>
        </cdr:cNvSpPr>
      </cdr:nvSpPr>
      <cdr:spPr>
        <a:xfrm flipH="1">
          <a:off x="1590675" y="100965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0.48075</cdr:y>
    </cdr:from>
    <cdr:to>
      <cdr:x>0.8695</cdr:x>
      <cdr:y>0.48075</cdr:y>
    </cdr:to>
    <cdr:sp>
      <cdr:nvSpPr>
        <cdr:cNvPr id="9" name="Line 9"/>
        <cdr:cNvSpPr>
          <a:spLocks/>
        </cdr:cNvSpPr>
      </cdr:nvSpPr>
      <cdr:spPr>
        <a:xfrm flipH="1">
          <a:off x="1590675" y="100965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0.8885</cdr:y>
    </cdr:from>
    <cdr:to>
      <cdr:x>0.81375</cdr:x>
      <cdr:y>0.8885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895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789-L9</a:t>
          </a:r>
        </a:p>
      </cdr:txBody>
    </cdr:sp>
  </cdr:relSizeAnchor>
  <cdr:relSizeAnchor xmlns:cdr="http://schemas.openxmlformats.org/drawingml/2006/chartDrawing">
    <cdr:from>
      <cdr:x>0.6525</cdr:x>
      <cdr:y>0.18275</cdr:y>
    </cdr:from>
    <cdr:to>
      <cdr:x>0.8795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381000"/>
          <a:ext cx="3524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789-L11</a:t>
          </a:r>
        </a:p>
      </cdr:txBody>
    </cdr:sp>
  </cdr:relSizeAnchor>
  <cdr:relSizeAnchor xmlns:cdr="http://schemas.openxmlformats.org/drawingml/2006/chartDrawing">
    <cdr:from>
      <cdr:x>0.07</cdr:x>
      <cdr:y>0.457</cdr:y>
    </cdr:from>
    <cdr:to>
      <cdr:x>0.65075</cdr:x>
      <cdr:y>0.457</cdr:y>
    </cdr:to>
    <cdr:sp>
      <cdr:nvSpPr>
        <cdr:cNvPr id="3" name="Line 3"/>
        <cdr:cNvSpPr>
          <a:spLocks/>
        </cdr:cNvSpPr>
      </cdr:nvSpPr>
      <cdr:spPr>
        <a:xfrm>
          <a:off x="104775" y="971550"/>
          <a:ext cx="904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6</xdr:row>
      <xdr:rowOff>161925</xdr:rowOff>
    </xdr:from>
    <xdr:to>
      <xdr:col>20</xdr:col>
      <xdr:colOff>171450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5600700" y="1333500"/>
        <a:ext cx="19907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45</xdr:row>
      <xdr:rowOff>95250</xdr:rowOff>
    </xdr:from>
    <xdr:to>
      <xdr:col>20</xdr:col>
      <xdr:colOff>400050</xdr:colOff>
      <xdr:row>55</xdr:row>
      <xdr:rowOff>76200</xdr:rowOff>
    </xdr:to>
    <xdr:graphicFrame>
      <xdr:nvGraphicFramePr>
        <xdr:cNvPr id="2" name="Chart 3"/>
        <xdr:cNvGraphicFramePr/>
      </xdr:nvGraphicFramePr>
      <xdr:xfrm>
        <a:off x="5553075" y="8696325"/>
        <a:ext cx="22669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60</xdr:row>
      <xdr:rowOff>19050</xdr:rowOff>
    </xdr:from>
    <xdr:to>
      <xdr:col>20</xdr:col>
      <xdr:colOff>295275</xdr:colOff>
      <xdr:row>70</xdr:row>
      <xdr:rowOff>85725</xdr:rowOff>
    </xdr:to>
    <xdr:graphicFrame>
      <xdr:nvGraphicFramePr>
        <xdr:cNvPr id="3" name="Chart 4"/>
        <xdr:cNvGraphicFramePr/>
      </xdr:nvGraphicFramePr>
      <xdr:xfrm>
        <a:off x="5648325" y="11477625"/>
        <a:ext cx="20669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69</xdr:row>
      <xdr:rowOff>171450</xdr:rowOff>
    </xdr:from>
    <xdr:to>
      <xdr:col>20</xdr:col>
      <xdr:colOff>266700</xdr:colOff>
      <xdr:row>77</xdr:row>
      <xdr:rowOff>95250</xdr:rowOff>
    </xdr:to>
    <xdr:graphicFrame>
      <xdr:nvGraphicFramePr>
        <xdr:cNvPr id="4" name="Chart 5"/>
        <xdr:cNvGraphicFramePr/>
      </xdr:nvGraphicFramePr>
      <xdr:xfrm>
        <a:off x="5600700" y="13344525"/>
        <a:ext cx="2085975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76</xdr:row>
      <xdr:rowOff>152400</xdr:rowOff>
    </xdr:from>
    <xdr:to>
      <xdr:col>20</xdr:col>
      <xdr:colOff>266700</xdr:colOff>
      <xdr:row>83</xdr:row>
      <xdr:rowOff>171450</xdr:rowOff>
    </xdr:to>
    <xdr:graphicFrame>
      <xdr:nvGraphicFramePr>
        <xdr:cNvPr id="5" name="Chart 6"/>
        <xdr:cNvGraphicFramePr/>
      </xdr:nvGraphicFramePr>
      <xdr:xfrm>
        <a:off x="5648325" y="14658975"/>
        <a:ext cx="2038350" cy="1352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476250</xdr:colOff>
      <xdr:row>83</xdr:row>
      <xdr:rowOff>85725</xdr:rowOff>
    </xdr:from>
    <xdr:to>
      <xdr:col>20</xdr:col>
      <xdr:colOff>342900</xdr:colOff>
      <xdr:row>90</xdr:row>
      <xdr:rowOff>28575</xdr:rowOff>
    </xdr:to>
    <xdr:graphicFrame>
      <xdr:nvGraphicFramePr>
        <xdr:cNvPr id="6" name="Chart 7"/>
        <xdr:cNvGraphicFramePr/>
      </xdr:nvGraphicFramePr>
      <xdr:xfrm>
        <a:off x="5610225" y="15925800"/>
        <a:ext cx="2152650" cy="127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91</xdr:row>
      <xdr:rowOff>76200</xdr:rowOff>
    </xdr:from>
    <xdr:to>
      <xdr:col>20</xdr:col>
      <xdr:colOff>276225</xdr:colOff>
      <xdr:row>98</xdr:row>
      <xdr:rowOff>171450</xdr:rowOff>
    </xdr:to>
    <xdr:graphicFrame>
      <xdr:nvGraphicFramePr>
        <xdr:cNvPr id="7" name="Chart 8"/>
        <xdr:cNvGraphicFramePr/>
      </xdr:nvGraphicFramePr>
      <xdr:xfrm>
        <a:off x="5686425" y="17440275"/>
        <a:ext cx="2009775" cy="142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0</xdr:colOff>
      <xdr:row>83</xdr:row>
      <xdr:rowOff>0</xdr:rowOff>
    </xdr:to>
    <xdr:graphicFrame>
      <xdr:nvGraphicFramePr>
        <xdr:cNvPr id="8" name="Chart 13"/>
        <xdr:cNvGraphicFramePr/>
      </xdr:nvGraphicFramePr>
      <xdr:xfrm>
        <a:off x="6829425" y="158400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0</xdr:colOff>
      <xdr:row>91</xdr:row>
      <xdr:rowOff>0</xdr:rowOff>
    </xdr:to>
    <xdr:graphicFrame>
      <xdr:nvGraphicFramePr>
        <xdr:cNvPr id="9" name="Chart 14"/>
        <xdr:cNvGraphicFramePr/>
      </xdr:nvGraphicFramePr>
      <xdr:xfrm>
        <a:off x="6829425" y="173640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98</xdr:row>
      <xdr:rowOff>0</xdr:rowOff>
    </xdr:from>
    <xdr:to>
      <xdr:col>18</xdr:col>
      <xdr:colOff>0</xdr:colOff>
      <xdr:row>98</xdr:row>
      <xdr:rowOff>0</xdr:rowOff>
    </xdr:to>
    <xdr:graphicFrame>
      <xdr:nvGraphicFramePr>
        <xdr:cNvPr id="10" name="Chart 15"/>
        <xdr:cNvGraphicFramePr/>
      </xdr:nvGraphicFramePr>
      <xdr:xfrm>
        <a:off x="6829425" y="186975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66675</xdr:colOff>
      <xdr:row>6</xdr:row>
      <xdr:rowOff>171450</xdr:rowOff>
    </xdr:from>
    <xdr:to>
      <xdr:col>22</xdr:col>
      <xdr:colOff>657225</xdr:colOff>
      <xdr:row>19</xdr:row>
      <xdr:rowOff>95250</xdr:rowOff>
    </xdr:to>
    <xdr:graphicFrame>
      <xdr:nvGraphicFramePr>
        <xdr:cNvPr id="11" name="Chart 18"/>
        <xdr:cNvGraphicFramePr/>
      </xdr:nvGraphicFramePr>
      <xdr:xfrm>
        <a:off x="7486650" y="1343025"/>
        <a:ext cx="1809750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95250</xdr:colOff>
      <xdr:row>10</xdr:row>
      <xdr:rowOff>57150</xdr:rowOff>
    </xdr:from>
    <xdr:to>
      <xdr:col>18</xdr:col>
      <xdr:colOff>266700</xdr:colOff>
      <xdr:row>10</xdr:row>
      <xdr:rowOff>57150</xdr:rowOff>
    </xdr:to>
    <xdr:sp>
      <xdr:nvSpPr>
        <xdr:cNvPr id="12" name="Line 20"/>
        <xdr:cNvSpPr>
          <a:spLocks/>
        </xdr:cNvSpPr>
      </xdr:nvSpPr>
      <xdr:spPr>
        <a:xfrm flipH="1">
          <a:off x="6924675" y="1990725"/>
          <a:ext cx="1714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4</xdr:row>
      <xdr:rowOff>123825</xdr:rowOff>
    </xdr:from>
    <xdr:to>
      <xdr:col>14</xdr:col>
      <xdr:colOff>19050</xdr:colOff>
      <xdr:row>4</xdr:row>
      <xdr:rowOff>123825</xdr:rowOff>
    </xdr:to>
    <xdr:sp>
      <xdr:nvSpPr>
        <xdr:cNvPr id="13" name="Line 21"/>
        <xdr:cNvSpPr>
          <a:spLocks/>
        </xdr:cNvSpPr>
      </xdr:nvSpPr>
      <xdr:spPr>
        <a:xfrm flipH="1">
          <a:off x="5543550" y="914400"/>
          <a:ext cx="1619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13</xdr:row>
      <xdr:rowOff>28575</xdr:rowOff>
    </xdr:from>
    <xdr:to>
      <xdr:col>18</xdr:col>
      <xdr:colOff>466725</xdr:colOff>
      <xdr:row>13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7115175" y="2533650"/>
          <a:ext cx="1714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13</xdr:row>
      <xdr:rowOff>9525</xdr:rowOff>
    </xdr:from>
    <xdr:to>
      <xdr:col>21</xdr:col>
      <xdr:colOff>590550</xdr:colOff>
      <xdr:row>13</xdr:row>
      <xdr:rowOff>19050</xdr:rowOff>
    </xdr:to>
    <xdr:sp>
      <xdr:nvSpPr>
        <xdr:cNvPr id="15" name="Line 23"/>
        <xdr:cNvSpPr>
          <a:spLocks/>
        </xdr:cNvSpPr>
      </xdr:nvSpPr>
      <xdr:spPr>
        <a:xfrm flipV="1">
          <a:off x="7496175" y="2514600"/>
          <a:ext cx="97155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19050</xdr:rowOff>
    </xdr:from>
    <xdr:to>
      <xdr:col>20</xdr:col>
      <xdr:colOff>295275</xdr:colOff>
      <xdr:row>46</xdr:row>
      <xdr:rowOff>19050</xdr:rowOff>
    </xdr:to>
    <xdr:graphicFrame>
      <xdr:nvGraphicFramePr>
        <xdr:cNvPr id="16" name="Chart 24"/>
        <xdr:cNvGraphicFramePr/>
      </xdr:nvGraphicFramePr>
      <xdr:xfrm>
        <a:off x="5657850" y="5762625"/>
        <a:ext cx="20574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285750</xdr:colOff>
      <xdr:row>39</xdr:row>
      <xdr:rowOff>123825</xdr:rowOff>
    </xdr:from>
    <xdr:to>
      <xdr:col>18</xdr:col>
      <xdr:colOff>447675</xdr:colOff>
      <xdr:row>39</xdr:row>
      <xdr:rowOff>123825</xdr:rowOff>
    </xdr:to>
    <xdr:sp>
      <xdr:nvSpPr>
        <xdr:cNvPr id="17" name="Line 25"/>
        <xdr:cNvSpPr>
          <a:spLocks/>
        </xdr:cNvSpPr>
      </xdr:nvSpPr>
      <xdr:spPr>
        <a:xfrm flipH="1">
          <a:off x="7115175" y="758190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30</xdr:row>
      <xdr:rowOff>19050</xdr:rowOff>
    </xdr:from>
    <xdr:to>
      <xdr:col>22</xdr:col>
      <xdr:colOff>571500</xdr:colOff>
      <xdr:row>46</xdr:row>
      <xdr:rowOff>9525</xdr:rowOff>
    </xdr:to>
    <xdr:graphicFrame>
      <xdr:nvGraphicFramePr>
        <xdr:cNvPr id="18" name="Chart 26"/>
        <xdr:cNvGraphicFramePr/>
      </xdr:nvGraphicFramePr>
      <xdr:xfrm>
        <a:off x="7543800" y="5762625"/>
        <a:ext cx="1666875" cy="3038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485775</xdr:colOff>
      <xdr:row>25</xdr:row>
      <xdr:rowOff>47625</xdr:rowOff>
    </xdr:from>
    <xdr:to>
      <xdr:col>5</xdr:col>
      <xdr:colOff>485775</xdr:colOff>
      <xdr:row>27</xdr:row>
      <xdr:rowOff>133350</xdr:rowOff>
    </xdr:to>
    <xdr:sp>
      <xdr:nvSpPr>
        <xdr:cNvPr id="19" name="Line 28"/>
        <xdr:cNvSpPr>
          <a:spLocks/>
        </xdr:cNvSpPr>
      </xdr:nvSpPr>
      <xdr:spPr>
        <a:xfrm>
          <a:off x="2933700" y="4838700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22</xdr:row>
      <xdr:rowOff>57150</xdr:rowOff>
    </xdr:from>
    <xdr:to>
      <xdr:col>5</xdr:col>
      <xdr:colOff>495300</xdr:colOff>
      <xdr:row>23</xdr:row>
      <xdr:rowOff>152400</xdr:rowOff>
    </xdr:to>
    <xdr:sp>
      <xdr:nvSpPr>
        <xdr:cNvPr id="20" name="Line 29"/>
        <xdr:cNvSpPr>
          <a:spLocks/>
        </xdr:cNvSpPr>
      </xdr:nvSpPr>
      <xdr:spPr>
        <a:xfrm flipV="1">
          <a:off x="2943225" y="42767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39</xdr:row>
      <xdr:rowOff>114300</xdr:rowOff>
    </xdr:from>
    <xdr:to>
      <xdr:col>21</xdr:col>
      <xdr:colOff>723900</xdr:colOff>
      <xdr:row>39</xdr:row>
      <xdr:rowOff>114300</xdr:rowOff>
    </xdr:to>
    <xdr:sp>
      <xdr:nvSpPr>
        <xdr:cNvPr id="21" name="Line 30"/>
        <xdr:cNvSpPr>
          <a:spLocks/>
        </xdr:cNvSpPr>
      </xdr:nvSpPr>
      <xdr:spPr>
        <a:xfrm flipV="1">
          <a:off x="7572375" y="7572375"/>
          <a:ext cx="10287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98</xdr:row>
      <xdr:rowOff>133350</xdr:rowOff>
    </xdr:from>
    <xdr:to>
      <xdr:col>20</xdr:col>
      <xdr:colOff>314325</xdr:colOff>
      <xdr:row>106</xdr:row>
      <xdr:rowOff>123825</xdr:rowOff>
    </xdr:to>
    <xdr:graphicFrame>
      <xdr:nvGraphicFramePr>
        <xdr:cNvPr id="22" name="Chart 31"/>
        <xdr:cNvGraphicFramePr/>
      </xdr:nvGraphicFramePr>
      <xdr:xfrm>
        <a:off x="5581650" y="18830925"/>
        <a:ext cx="2152650" cy="1514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19050</xdr:colOff>
      <xdr:row>106</xdr:row>
      <xdr:rowOff>19050</xdr:rowOff>
    </xdr:from>
    <xdr:to>
      <xdr:col>20</xdr:col>
      <xdr:colOff>285750</xdr:colOff>
      <xdr:row>113</xdr:row>
      <xdr:rowOff>47625</xdr:rowOff>
    </xdr:to>
    <xdr:graphicFrame>
      <xdr:nvGraphicFramePr>
        <xdr:cNvPr id="23" name="Chart 32"/>
        <xdr:cNvGraphicFramePr/>
      </xdr:nvGraphicFramePr>
      <xdr:xfrm>
        <a:off x="5638800" y="20240625"/>
        <a:ext cx="2066925" cy="1362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466725</xdr:colOff>
      <xdr:row>112</xdr:row>
      <xdr:rowOff>104775</xdr:rowOff>
    </xdr:from>
    <xdr:to>
      <xdr:col>20</xdr:col>
      <xdr:colOff>371475</xdr:colOff>
      <xdr:row>120</xdr:row>
      <xdr:rowOff>0</xdr:rowOff>
    </xdr:to>
    <xdr:graphicFrame>
      <xdr:nvGraphicFramePr>
        <xdr:cNvPr id="24" name="Chart 34"/>
        <xdr:cNvGraphicFramePr/>
      </xdr:nvGraphicFramePr>
      <xdr:xfrm>
        <a:off x="5600700" y="21469350"/>
        <a:ext cx="2190750" cy="1419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285750</xdr:colOff>
      <xdr:row>124</xdr:row>
      <xdr:rowOff>76200</xdr:rowOff>
    </xdr:from>
    <xdr:to>
      <xdr:col>20</xdr:col>
      <xdr:colOff>400050</xdr:colOff>
      <xdr:row>142</xdr:row>
      <xdr:rowOff>0</xdr:rowOff>
    </xdr:to>
    <xdr:graphicFrame>
      <xdr:nvGraphicFramePr>
        <xdr:cNvPr id="25" name="Chart 35"/>
        <xdr:cNvGraphicFramePr/>
      </xdr:nvGraphicFramePr>
      <xdr:xfrm>
        <a:off x="5419725" y="23726775"/>
        <a:ext cx="2400300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104775</xdr:colOff>
      <xdr:row>126</xdr:row>
      <xdr:rowOff>114300</xdr:rowOff>
    </xdr:from>
    <xdr:to>
      <xdr:col>18</xdr:col>
      <xdr:colOff>304800</xdr:colOff>
      <xdr:row>126</xdr:row>
      <xdr:rowOff>114300</xdr:rowOff>
    </xdr:to>
    <xdr:sp>
      <xdr:nvSpPr>
        <xdr:cNvPr id="26" name="Line 36"/>
        <xdr:cNvSpPr>
          <a:spLocks/>
        </xdr:cNvSpPr>
      </xdr:nvSpPr>
      <xdr:spPr>
        <a:xfrm flipH="1">
          <a:off x="6934200" y="241458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122</xdr:row>
      <xdr:rowOff>114300</xdr:rowOff>
    </xdr:from>
    <xdr:to>
      <xdr:col>10</xdr:col>
      <xdr:colOff>9525</xdr:colOff>
      <xdr:row>122</xdr:row>
      <xdr:rowOff>114300</xdr:rowOff>
    </xdr:to>
    <xdr:sp>
      <xdr:nvSpPr>
        <xdr:cNvPr id="27" name="Line 37"/>
        <xdr:cNvSpPr>
          <a:spLocks/>
        </xdr:cNvSpPr>
      </xdr:nvSpPr>
      <xdr:spPr>
        <a:xfrm flipH="1">
          <a:off x="4352925" y="233838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150</xdr:row>
      <xdr:rowOff>47625</xdr:rowOff>
    </xdr:from>
    <xdr:to>
      <xdr:col>20</xdr:col>
      <xdr:colOff>371475</xdr:colOff>
      <xdr:row>164</xdr:row>
      <xdr:rowOff>19050</xdr:rowOff>
    </xdr:to>
    <xdr:graphicFrame>
      <xdr:nvGraphicFramePr>
        <xdr:cNvPr id="28" name="Chart 38"/>
        <xdr:cNvGraphicFramePr/>
      </xdr:nvGraphicFramePr>
      <xdr:xfrm>
        <a:off x="5629275" y="28651200"/>
        <a:ext cx="2162175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200025</xdr:colOff>
      <xdr:row>152</xdr:row>
      <xdr:rowOff>95250</xdr:rowOff>
    </xdr:from>
    <xdr:to>
      <xdr:col>18</xdr:col>
      <xdr:colOff>400050</xdr:colOff>
      <xdr:row>152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7029450" y="2907982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149</xdr:row>
      <xdr:rowOff>180975</xdr:rowOff>
    </xdr:from>
    <xdr:to>
      <xdr:col>22</xdr:col>
      <xdr:colOff>638175</xdr:colOff>
      <xdr:row>164</xdr:row>
      <xdr:rowOff>19050</xdr:rowOff>
    </xdr:to>
    <xdr:graphicFrame>
      <xdr:nvGraphicFramePr>
        <xdr:cNvPr id="30" name="Chart 40"/>
        <xdr:cNvGraphicFramePr/>
      </xdr:nvGraphicFramePr>
      <xdr:xfrm>
        <a:off x="7591425" y="28594050"/>
        <a:ext cx="1685925" cy="2695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38100</xdr:colOff>
      <xdr:row>164</xdr:row>
      <xdr:rowOff>9525</xdr:rowOff>
    </xdr:from>
    <xdr:to>
      <xdr:col>20</xdr:col>
      <xdr:colOff>352425</xdr:colOff>
      <xdr:row>175</xdr:row>
      <xdr:rowOff>19050</xdr:rowOff>
    </xdr:to>
    <xdr:graphicFrame>
      <xdr:nvGraphicFramePr>
        <xdr:cNvPr id="31" name="Chart 59"/>
        <xdr:cNvGraphicFramePr/>
      </xdr:nvGraphicFramePr>
      <xdr:xfrm>
        <a:off x="5657850" y="31280100"/>
        <a:ext cx="2114550" cy="2105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304800</xdr:colOff>
      <xdr:row>164</xdr:row>
      <xdr:rowOff>38100</xdr:rowOff>
    </xdr:from>
    <xdr:to>
      <xdr:col>22</xdr:col>
      <xdr:colOff>647700</xdr:colOff>
      <xdr:row>175</xdr:row>
      <xdr:rowOff>76200</xdr:rowOff>
    </xdr:to>
    <xdr:graphicFrame>
      <xdr:nvGraphicFramePr>
        <xdr:cNvPr id="32" name="Chart 60"/>
        <xdr:cNvGraphicFramePr/>
      </xdr:nvGraphicFramePr>
      <xdr:xfrm>
        <a:off x="7724775" y="31308675"/>
        <a:ext cx="1562100" cy="2133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371475</xdr:colOff>
      <xdr:row>175</xdr:row>
      <xdr:rowOff>114300</xdr:rowOff>
    </xdr:from>
    <xdr:to>
      <xdr:col>14</xdr:col>
      <xdr:colOff>28575</xdr:colOff>
      <xdr:row>175</xdr:row>
      <xdr:rowOff>123825</xdr:rowOff>
    </xdr:to>
    <xdr:sp>
      <xdr:nvSpPr>
        <xdr:cNvPr id="33" name="Line 61"/>
        <xdr:cNvSpPr>
          <a:spLocks/>
        </xdr:cNvSpPr>
      </xdr:nvSpPr>
      <xdr:spPr>
        <a:xfrm flipH="1" flipV="1">
          <a:off x="5505450" y="33480375"/>
          <a:ext cx="20955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0.21825</cdr:y>
    </cdr:from>
    <cdr:to>
      <cdr:x>0.4265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428625"/>
          <a:ext cx="323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789-L1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0.322</cdr:y>
    </cdr:from>
    <cdr:to>
      <cdr:x>0.42325</cdr:x>
      <cdr:y>0.4045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457200"/>
          <a:ext cx="3619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789-L2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0.3355</cdr:y>
    </cdr:from>
    <cdr:to>
      <cdr:x>0.417</cdr:x>
      <cdr:y>0.40975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447675"/>
          <a:ext cx="4000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789-L3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0.18825</cdr:x>
      <cdr:y>0.30025</cdr:y>
    </cdr:from>
    <cdr:to>
      <cdr:x>0.44525</cdr:x>
      <cdr:y>0.40775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381000"/>
          <a:ext cx="5524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789-L4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0.373</cdr:y>
    </cdr:from>
    <cdr:to>
      <cdr:x>0.39025</cdr:x>
      <cdr:y>0.5235</cdr:y>
    </cdr:to>
    <cdr:sp>
      <cdr:nvSpPr>
        <cdr:cNvPr id="1" name="TextBox 2"/>
        <cdr:cNvSpPr txBox="1">
          <a:spLocks noChangeArrowheads="1"/>
        </cdr:cNvSpPr>
      </cdr:nvSpPr>
      <cdr:spPr>
        <a:xfrm>
          <a:off x="438150" y="5238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789-L5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0.5085</cdr:y>
    </cdr:from>
    <cdr:to>
      <cdr:x>0.509</cdr:x>
      <cdr:y>0.538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729-26a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0.30325</cdr:x>
      <cdr:y>0.5185</cdr:y>
    </cdr:from>
    <cdr:to>
      <cdr:x>0.44425</cdr:x>
      <cdr:y>0.54575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729-28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0"/>
  <sheetViews>
    <sheetView tabSelected="1" zoomScaleSheetLayoutView="100" workbookViewId="0" topLeftCell="A145">
      <selection activeCell="L165" sqref="L165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3359375" style="0" customWidth="1"/>
    <col min="23" max="23" width="7.886718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5" t="s">
        <v>16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</row>
    <row r="2" spans="1:22" ht="16.5">
      <c r="A2" s="8" t="s">
        <v>1</v>
      </c>
      <c r="B2" s="8" t="s">
        <v>2</v>
      </c>
      <c r="C2" s="54" t="s">
        <v>15</v>
      </c>
      <c r="D2" s="54"/>
      <c r="E2" s="54"/>
      <c r="F2" s="8" t="s">
        <v>3</v>
      </c>
      <c r="G2" s="56" t="s">
        <v>4</v>
      </c>
      <c r="H2" s="56"/>
      <c r="I2" s="56"/>
      <c r="J2" s="10"/>
      <c r="K2" s="56" t="s">
        <v>5</v>
      </c>
      <c r="L2" s="56"/>
      <c r="M2" s="56"/>
      <c r="N2" s="10"/>
      <c r="O2" s="53"/>
      <c r="P2" s="53"/>
      <c r="Q2" s="53"/>
      <c r="R2" s="9"/>
      <c r="S2" s="9"/>
      <c r="T2" s="42"/>
      <c r="U2" s="9"/>
      <c r="V2" s="30"/>
    </row>
    <row r="3" spans="1:21" ht="15">
      <c r="A3" s="23" t="s">
        <v>6</v>
      </c>
      <c r="B3" s="24" t="s">
        <v>7</v>
      </c>
      <c r="C3" s="55" t="s">
        <v>13</v>
      </c>
      <c r="D3" s="55"/>
      <c r="E3" s="55"/>
      <c r="F3" s="23" t="s">
        <v>10</v>
      </c>
      <c r="G3" s="23"/>
      <c r="H3" s="23"/>
      <c r="I3" s="23"/>
      <c r="J3" s="23" t="s">
        <v>8</v>
      </c>
      <c r="K3" s="23"/>
      <c r="L3" s="23"/>
      <c r="M3" s="23"/>
      <c r="N3" s="23"/>
      <c r="O3" s="25"/>
      <c r="P3" s="25"/>
      <c r="Q3" s="25"/>
      <c r="R3" s="25"/>
      <c r="S3" s="25"/>
      <c r="T3" s="25"/>
      <c r="U3" s="25"/>
    </row>
    <row r="4" spans="1:24" ht="15.75">
      <c r="A4" s="29" t="s">
        <v>39</v>
      </c>
      <c r="N4" s="25"/>
      <c r="O4" s="25"/>
      <c r="P4" s="25"/>
      <c r="Q4" s="25"/>
      <c r="R4" s="25"/>
      <c r="S4" s="25"/>
      <c r="T4" s="25"/>
      <c r="U4" s="25"/>
      <c r="X4" s="44" t="s">
        <v>57</v>
      </c>
    </row>
    <row r="5" spans="1:29" ht="15">
      <c r="A5" s="9" t="s">
        <v>17</v>
      </c>
      <c r="B5" s="11">
        <v>41.7373939091363</v>
      </c>
      <c r="C5" s="40">
        <v>0.8719585264616568</v>
      </c>
      <c r="D5" s="11" t="s">
        <v>0</v>
      </c>
      <c r="E5" s="18">
        <v>0.8719585264616568</v>
      </c>
      <c r="F5" s="39">
        <v>2005.63</v>
      </c>
      <c r="G5" s="15">
        <v>5.116751428845473</v>
      </c>
      <c r="H5" s="11" t="s">
        <v>0</v>
      </c>
      <c r="I5" s="13">
        <v>0.612199784784795</v>
      </c>
      <c r="J5" s="9"/>
      <c r="K5" s="27">
        <v>0.03277254458989433</v>
      </c>
      <c r="L5" s="11" t="s">
        <v>0</v>
      </c>
      <c r="M5" s="26">
        <v>0.003493564991680828</v>
      </c>
      <c r="N5" s="9"/>
      <c r="O5" s="36" t="s">
        <v>40</v>
      </c>
      <c r="P5" s="9"/>
      <c r="Q5" s="9"/>
      <c r="R5" s="9"/>
      <c r="S5" s="9"/>
      <c r="T5" s="9"/>
      <c r="U5" s="9"/>
      <c r="V5" s="3"/>
      <c r="W5" s="31"/>
      <c r="X5" s="31"/>
      <c r="Y5" s="31"/>
      <c r="Z5" s="33"/>
      <c r="AA5" s="33"/>
      <c r="AB5" s="2"/>
      <c r="AC5" s="2"/>
    </row>
    <row r="6" spans="1:29" ht="15">
      <c r="A6" s="43" t="s">
        <v>18</v>
      </c>
      <c r="B6" s="11">
        <v>36.04483586869496</v>
      </c>
      <c r="C6" s="40">
        <v>2.7598164935798692</v>
      </c>
      <c r="D6" s="11" t="s">
        <v>0</v>
      </c>
      <c r="E6" s="18">
        <v>1.0158994406565556</v>
      </c>
      <c r="F6" s="19">
        <f>$F$11-(C6-$C$11)/0.317</f>
        <v>1998.7283806422088</v>
      </c>
      <c r="G6" s="15">
        <v>30.859602265386496</v>
      </c>
      <c r="H6" s="11" t="s">
        <v>0</v>
      </c>
      <c r="I6" s="13">
        <v>1.0539304884157112</v>
      </c>
      <c r="J6" s="9"/>
      <c r="K6" s="27">
        <v>0.06264483085645299</v>
      </c>
      <c r="L6" s="11" t="s">
        <v>0</v>
      </c>
      <c r="M6" s="26">
        <v>0.013670222823685766</v>
      </c>
      <c r="N6" s="9"/>
      <c r="O6" s="9"/>
      <c r="P6" s="9"/>
      <c r="Q6" s="9"/>
      <c r="R6" s="9"/>
      <c r="S6" s="9"/>
      <c r="T6" s="9"/>
      <c r="U6" s="9"/>
      <c r="V6" s="3"/>
      <c r="W6" s="31"/>
      <c r="X6" s="31"/>
      <c r="Y6" s="31"/>
      <c r="Z6" s="2"/>
      <c r="AA6" s="2"/>
      <c r="AB6" s="2"/>
      <c r="AC6" s="2"/>
    </row>
    <row r="7" spans="1:29" ht="15">
      <c r="A7" s="43" t="s">
        <v>19</v>
      </c>
      <c r="B7" s="11">
        <v>32.82741738066096</v>
      </c>
      <c r="C7" s="40">
        <v>4.88027366736857</v>
      </c>
      <c r="D7" s="11" t="s">
        <v>0</v>
      </c>
      <c r="E7" s="18">
        <v>1.1045577331321452</v>
      </c>
      <c r="F7" s="19">
        <f>$F$11-(C7-$C$11)/0.317</f>
        <v>1992.0392412927176</v>
      </c>
      <c r="G7" s="15">
        <v>24.351121738587953</v>
      </c>
      <c r="H7" s="11" t="s">
        <v>0</v>
      </c>
      <c r="I7" s="13">
        <v>0.7770263744459782</v>
      </c>
      <c r="J7" s="9"/>
      <c r="K7" s="27">
        <v>0.07800036663955505</v>
      </c>
      <c r="L7" s="11" t="s">
        <v>0</v>
      </c>
      <c r="M7" s="26">
        <v>0.011627608138396795</v>
      </c>
      <c r="N7" s="9"/>
      <c r="O7" s="9"/>
      <c r="P7" s="9"/>
      <c r="Q7" s="9"/>
      <c r="R7" s="9"/>
      <c r="S7" s="9"/>
      <c r="T7" s="9"/>
      <c r="U7" s="9"/>
      <c r="V7" s="3"/>
      <c r="W7" s="31"/>
      <c r="X7" s="31"/>
      <c r="Y7" s="31"/>
      <c r="Z7" s="2"/>
      <c r="AA7" s="2"/>
      <c r="AB7" s="2"/>
      <c r="AC7" s="2"/>
    </row>
    <row r="8" spans="1:29" ht="15">
      <c r="A8" s="43" t="s">
        <v>20</v>
      </c>
      <c r="B8" s="11">
        <v>30.95858413439943</v>
      </c>
      <c r="C8" s="40">
        <v>7.143575813104514</v>
      </c>
      <c r="D8" s="11" t="s">
        <v>0</v>
      </c>
      <c r="E8" s="18">
        <v>1.1587444126037982</v>
      </c>
      <c r="F8" s="19">
        <f>$F$11-(C8-$C$11)/0.317</f>
        <v>1984.8994868897653</v>
      </c>
      <c r="G8" s="15">
        <v>22.551070539753795</v>
      </c>
      <c r="H8" s="11" t="s">
        <v>0</v>
      </c>
      <c r="I8" s="13">
        <v>0.5662927548990485</v>
      </c>
      <c r="J8" s="9"/>
      <c r="K8" s="27">
        <v>0.07207713836491202</v>
      </c>
      <c r="L8" s="11" t="s">
        <v>0</v>
      </c>
      <c r="M8" s="26">
        <v>0.007959588384745104</v>
      </c>
      <c r="N8" s="9"/>
      <c r="O8" s="9"/>
      <c r="P8" s="9"/>
      <c r="Q8" s="9"/>
      <c r="R8" s="9"/>
      <c r="S8" s="9"/>
      <c r="T8" s="9"/>
      <c r="U8" s="9"/>
      <c r="V8" s="3"/>
      <c r="W8" s="31"/>
      <c r="X8" s="31"/>
      <c r="Y8" s="31"/>
      <c r="Z8" s="2"/>
      <c r="AA8" s="2"/>
      <c r="AB8" s="2"/>
      <c r="AC8" s="2"/>
    </row>
    <row r="9" spans="1:29" ht="15">
      <c r="A9" s="43" t="s">
        <v>21</v>
      </c>
      <c r="B9" s="11">
        <v>30.17170891251023</v>
      </c>
      <c r="C9" s="40">
        <v>9.484507280608714</v>
      </c>
      <c r="D9" s="11" t="s">
        <v>0</v>
      </c>
      <c r="E9" s="18">
        <v>1.182187054900401</v>
      </c>
      <c r="F9" s="19">
        <f>$F$11-(C9-$C$11)/0.317</f>
        <v>1977.5148450364397</v>
      </c>
      <c r="G9" s="15">
        <v>20.430203747394483</v>
      </c>
      <c r="H9" s="11" t="s">
        <v>0</v>
      </c>
      <c r="I9" s="13">
        <v>0.6396233688202582</v>
      </c>
      <c r="J9" s="9"/>
      <c r="K9" s="27">
        <v>0.12056035774347676</v>
      </c>
      <c r="L9" s="11" t="s">
        <v>0</v>
      </c>
      <c r="M9" s="26">
        <v>0.01211677185533729</v>
      </c>
      <c r="N9" s="9"/>
      <c r="O9" s="9"/>
      <c r="P9" s="9"/>
      <c r="Q9" s="9"/>
      <c r="R9" s="9"/>
      <c r="S9" s="9"/>
      <c r="T9" s="9"/>
      <c r="U9" s="9"/>
      <c r="V9" s="3"/>
      <c r="W9" s="31"/>
      <c r="X9" s="31"/>
      <c r="Y9" s="31"/>
      <c r="Z9" s="2"/>
      <c r="AA9" s="2"/>
      <c r="AB9" s="2"/>
      <c r="AC9" s="2"/>
    </row>
    <row r="10" spans="1:29" ht="15">
      <c r="A10" s="43" t="s">
        <v>22</v>
      </c>
      <c r="B10" s="11">
        <v>31.33792048929664</v>
      </c>
      <c r="C10" s="40">
        <v>11.814272343838642</v>
      </c>
      <c r="D10" s="11" t="s">
        <v>0</v>
      </c>
      <c r="E10" s="18">
        <v>1.1475780083295275</v>
      </c>
      <c r="F10" s="19">
        <f>$F$11-(C10-$C$11)/0.317</f>
        <v>1970.1654284331908</v>
      </c>
      <c r="G10" s="15">
        <v>18.460200479205565</v>
      </c>
      <c r="H10" s="11" t="s">
        <v>0</v>
      </c>
      <c r="I10" s="13">
        <v>0.5365634685076323</v>
      </c>
      <c r="J10" s="9"/>
      <c r="K10" s="27">
        <v>0.13321599738040796</v>
      </c>
      <c r="L10" s="11" t="s">
        <v>0</v>
      </c>
      <c r="M10" s="26">
        <v>0.011683815880247098</v>
      </c>
      <c r="N10" s="9"/>
      <c r="O10" s="9"/>
      <c r="P10" s="9"/>
      <c r="Q10" s="9"/>
      <c r="R10" s="9"/>
      <c r="S10" s="9"/>
      <c r="T10" s="9"/>
      <c r="U10" s="9"/>
      <c r="V10" s="3"/>
      <c r="W10" s="31"/>
      <c r="X10" s="31"/>
      <c r="Y10" s="31"/>
      <c r="Z10" s="2"/>
      <c r="AA10" s="2"/>
      <c r="AB10" s="2"/>
      <c r="AC10" s="2"/>
    </row>
    <row r="11" spans="1:29" ht="15">
      <c r="A11" s="43" t="s">
        <v>23</v>
      </c>
      <c r="B11" s="11">
        <v>32.15343957716025</v>
      </c>
      <c r="C11" s="40">
        <v>14.085713157160088</v>
      </c>
      <c r="D11" s="11" t="s">
        <v>0</v>
      </c>
      <c r="E11" s="18">
        <v>1.123862804991918</v>
      </c>
      <c r="F11" s="39">
        <v>1963</v>
      </c>
      <c r="G11" s="15">
        <v>11.911275892972325</v>
      </c>
      <c r="H11" s="11" t="s">
        <v>0</v>
      </c>
      <c r="I11" s="13">
        <v>0.4785333613022002</v>
      </c>
      <c r="J11" s="9"/>
      <c r="K11" s="27">
        <v>0.1481273212844557</v>
      </c>
      <c r="L11" s="11" t="s">
        <v>0</v>
      </c>
      <c r="M11" s="26">
        <v>0.011462436258296016</v>
      </c>
      <c r="N11" s="9"/>
      <c r="O11" s="9"/>
      <c r="P11" s="9"/>
      <c r="Q11" s="9"/>
      <c r="R11" s="9"/>
      <c r="S11" s="9"/>
      <c r="T11" s="9"/>
      <c r="U11" s="9"/>
      <c r="V11" s="3"/>
      <c r="W11" s="31"/>
      <c r="X11" s="31"/>
      <c r="Y11" s="31"/>
      <c r="Z11" s="2"/>
      <c r="AA11" s="2"/>
      <c r="AB11" s="2"/>
      <c r="AC11" s="2"/>
    </row>
    <row r="12" spans="1:29" ht="15">
      <c r="A12" s="9" t="s">
        <v>24</v>
      </c>
      <c r="B12" s="11">
        <v>32.02483921046795</v>
      </c>
      <c r="C12" s="40">
        <v>16.337152358395958</v>
      </c>
      <c r="D12" s="11" t="s">
        <v>0</v>
      </c>
      <c r="E12" s="18">
        <v>1.1275763962439511</v>
      </c>
      <c r="F12" s="19">
        <f aca="true" t="shared" si="0" ref="F12:F17">$F$11-(C12-$C$11)/0.317</f>
        <v>1955.8976681349027</v>
      </c>
      <c r="G12" s="15">
        <v>11.110767854578766</v>
      </c>
      <c r="H12" s="11" t="s">
        <v>0</v>
      </c>
      <c r="I12" s="13">
        <v>0.5451376120529687</v>
      </c>
      <c r="J12" s="9"/>
      <c r="K12" s="27">
        <v>0.08276087268799814</v>
      </c>
      <c r="L12" s="11" t="s">
        <v>0</v>
      </c>
      <c r="M12" s="26">
        <v>0.010774547887073087</v>
      </c>
      <c r="N12" s="9"/>
      <c r="O12" s="9"/>
      <c r="P12" s="9"/>
      <c r="Q12" s="9"/>
      <c r="R12" s="9"/>
      <c r="S12" s="9"/>
      <c r="T12" s="9"/>
      <c r="U12" s="9"/>
      <c r="V12" s="3"/>
      <c r="W12" s="31"/>
      <c r="X12" s="31"/>
      <c r="Y12" s="31"/>
      <c r="Z12" s="2"/>
      <c r="AA12" s="2"/>
      <c r="AB12" s="2"/>
      <c r="AC12" s="2"/>
    </row>
    <row r="13" spans="1:29" ht="15">
      <c r="A13" s="43" t="s">
        <v>11</v>
      </c>
      <c r="B13" s="11">
        <v>31.378144155569643</v>
      </c>
      <c r="C13" s="40">
        <v>18.61112779099776</v>
      </c>
      <c r="D13" s="11" t="s">
        <v>0</v>
      </c>
      <c r="E13" s="18">
        <v>1.1463990363578493</v>
      </c>
      <c r="F13" s="19">
        <f t="shared" si="0"/>
        <v>1948.7242440572943</v>
      </c>
      <c r="G13" s="15">
        <v>6.579774106932102</v>
      </c>
      <c r="H13" s="11" t="s">
        <v>0</v>
      </c>
      <c r="I13" s="13">
        <v>0.3743529965264738</v>
      </c>
      <c r="J13" s="9"/>
      <c r="K13" s="27">
        <v>0.07174453722605668</v>
      </c>
      <c r="L13" s="11" t="s">
        <v>0</v>
      </c>
      <c r="M13" s="26">
        <v>0.008898814633059526</v>
      </c>
      <c r="N13" s="9"/>
      <c r="O13" s="9"/>
      <c r="P13" s="9"/>
      <c r="Q13" s="9"/>
      <c r="R13" s="9"/>
      <c r="S13" s="9"/>
      <c r="T13" s="9"/>
      <c r="U13" s="9"/>
      <c r="V13" s="3"/>
      <c r="W13" s="31"/>
      <c r="X13" s="31"/>
      <c r="Y13" s="31"/>
      <c r="Z13" s="2"/>
      <c r="AA13" s="2"/>
      <c r="AB13" s="2"/>
      <c r="AC13" s="2"/>
    </row>
    <row r="14" spans="1:29" ht="15">
      <c r="A14" s="43" t="s">
        <v>12</v>
      </c>
      <c r="B14" s="11">
        <v>29.79095345618763</v>
      </c>
      <c r="C14" s="40">
        <v>20.95119503425104</v>
      </c>
      <c r="D14" s="11" t="s">
        <v>0</v>
      </c>
      <c r="E14" s="18">
        <v>1.193668206895432</v>
      </c>
      <c r="F14" s="19">
        <f t="shared" si="0"/>
        <v>1941.3423284634355</v>
      </c>
      <c r="G14" s="15">
        <v>4.971409838815687</v>
      </c>
      <c r="H14" s="11" t="s">
        <v>0</v>
      </c>
      <c r="I14" s="13">
        <v>0.46066909433172654</v>
      </c>
      <c r="J14" s="9"/>
      <c r="K14" s="27">
        <v>0.06413621915985904</v>
      </c>
      <c r="L14" s="11" t="s">
        <v>0</v>
      </c>
      <c r="M14" s="26">
        <v>0.00935522906245994</v>
      </c>
      <c r="N14" s="9"/>
      <c r="O14" s="9"/>
      <c r="P14" s="9"/>
      <c r="Q14" s="9"/>
      <c r="R14" s="9"/>
      <c r="S14" s="9"/>
      <c r="T14" s="9"/>
      <c r="U14" s="9"/>
      <c r="V14" s="3"/>
      <c r="W14" s="31"/>
      <c r="X14" s="31"/>
      <c r="Y14" s="31"/>
      <c r="Z14" s="2"/>
      <c r="AA14" s="2"/>
      <c r="AB14" s="2"/>
      <c r="AC14" s="2"/>
    </row>
    <row r="15" spans="1:29" ht="15">
      <c r="A15" s="43" t="s">
        <v>25</v>
      </c>
      <c r="B15" s="11">
        <v>30.44941119923096</v>
      </c>
      <c r="C15" s="40">
        <v>23.318733485398642</v>
      </c>
      <c r="D15" s="11" t="s">
        <v>0</v>
      </c>
      <c r="E15" s="18">
        <v>1.1738702442521705</v>
      </c>
      <c r="F15" s="19">
        <f t="shared" si="0"/>
        <v>1933.8737529077648</v>
      </c>
      <c r="G15" s="15">
        <v>7.2035706534301065</v>
      </c>
      <c r="H15" s="11" t="s">
        <v>0</v>
      </c>
      <c r="I15" s="13">
        <v>0.5081945122660533</v>
      </c>
      <c r="J15" s="9"/>
      <c r="K15" s="27">
        <v>0.026385952569997238</v>
      </c>
      <c r="L15" s="11" t="s">
        <v>0</v>
      </c>
      <c r="M15" s="26">
        <v>0.006219228663437219</v>
      </c>
      <c r="N15" s="9"/>
      <c r="O15" s="9"/>
      <c r="P15" s="9"/>
      <c r="Q15" s="9"/>
      <c r="R15" s="9"/>
      <c r="S15" s="9"/>
      <c r="T15" s="9"/>
      <c r="U15" s="9"/>
      <c r="V15" s="3"/>
      <c r="W15" s="31"/>
      <c r="X15" s="31"/>
      <c r="Y15" s="31"/>
      <c r="Z15" s="2"/>
      <c r="AA15" s="2"/>
      <c r="AB15" s="2"/>
      <c r="AC15" s="2"/>
    </row>
    <row r="16" spans="1:29" ht="15">
      <c r="A16" s="43" t="s">
        <v>26</v>
      </c>
      <c r="B16" s="11">
        <v>30.191325252929985</v>
      </c>
      <c r="C16" s="40">
        <v>25.67420173218863</v>
      </c>
      <c r="D16" s="11" t="s">
        <v>0</v>
      </c>
      <c r="E16" s="18">
        <v>1.1815980025378168</v>
      </c>
      <c r="F16" s="19">
        <f t="shared" si="0"/>
        <v>1926.4432537065345</v>
      </c>
      <c r="G16" s="15">
        <v>6.509927138444258</v>
      </c>
      <c r="H16" s="11" t="s">
        <v>0</v>
      </c>
      <c r="I16" s="13">
        <v>0.5093296180923581</v>
      </c>
      <c r="J16" s="9"/>
      <c r="K16" s="16"/>
      <c r="L16" s="11"/>
      <c r="M16" s="18"/>
      <c r="N16" s="9"/>
      <c r="O16" s="9"/>
      <c r="P16" s="9"/>
      <c r="Q16" s="9"/>
      <c r="R16" s="9"/>
      <c r="S16" s="9"/>
      <c r="T16" s="9"/>
      <c r="U16" s="9"/>
      <c r="V16" s="3"/>
      <c r="W16" s="31"/>
      <c r="X16" s="31"/>
      <c r="Y16" s="31"/>
      <c r="Z16" s="2"/>
      <c r="AA16" s="2"/>
      <c r="AB16" s="2"/>
      <c r="AC16" s="2"/>
    </row>
    <row r="17" spans="1:29" ht="15">
      <c r="A17" s="43" t="s">
        <v>27</v>
      </c>
      <c r="B17" s="11">
        <v>30.6486396814864</v>
      </c>
      <c r="C17" s="40">
        <v>28.023732667789556</v>
      </c>
      <c r="D17" s="11" t="s">
        <v>0</v>
      </c>
      <c r="E17" s="18">
        <v>1.1679329330631067</v>
      </c>
      <c r="F17" s="19">
        <f t="shared" si="0"/>
        <v>1919.0314841935979</v>
      </c>
      <c r="G17" s="15">
        <v>5.067798193691244</v>
      </c>
      <c r="H17" s="11" t="s">
        <v>0</v>
      </c>
      <c r="I17" s="13">
        <v>0.36646057911242935</v>
      </c>
      <c r="J17" s="9"/>
      <c r="K17" s="16"/>
      <c r="L17" s="11"/>
      <c r="M17" s="18"/>
      <c r="N17" s="9"/>
      <c r="O17" s="9"/>
      <c r="P17" s="9"/>
      <c r="Q17" s="9"/>
      <c r="R17" s="9"/>
      <c r="S17" s="9"/>
      <c r="T17" s="9"/>
      <c r="U17" s="9"/>
      <c r="V17" s="3"/>
      <c r="W17" s="31"/>
      <c r="X17" s="31"/>
      <c r="Y17" s="31"/>
      <c r="Z17" s="2"/>
      <c r="AA17" s="2"/>
      <c r="AB17" s="2"/>
      <c r="AC17" s="2"/>
    </row>
    <row r="18" spans="1:29" ht="15">
      <c r="A18" s="43" t="s">
        <v>28</v>
      </c>
      <c r="B18" s="11">
        <v>27.683878157503717</v>
      </c>
      <c r="C18" s="40">
        <v>30.450549342842532</v>
      </c>
      <c r="D18" s="11" t="s">
        <v>0</v>
      </c>
      <c r="E18" s="18">
        <v>1.2588837419898709</v>
      </c>
      <c r="F18" s="19"/>
      <c r="G18" s="15">
        <v>1.6476236255899894</v>
      </c>
      <c r="H18" s="11" t="s">
        <v>0</v>
      </c>
      <c r="I18" s="13">
        <v>0.29258815145100325</v>
      </c>
      <c r="J18" s="9"/>
      <c r="K18" s="16"/>
      <c r="L18" s="11"/>
      <c r="M18" s="18"/>
      <c r="N18" s="9"/>
      <c r="O18" s="9"/>
      <c r="P18" s="9"/>
      <c r="Q18" s="9"/>
      <c r="R18" s="9"/>
      <c r="S18" s="9"/>
      <c r="T18" s="9"/>
      <c r="U18" s="9"/>
      <c r="V18" s="3"/>
      <c r="W18" s="31"/>
      <c r="X18" s="31"/>
      <c r="Y18" s="31"/>
      <c r="Z18" s="2"/>
      <c r="AA18" s="2"/>
      <c r="AB18" s="2"/>
      <c r="AC18" s="2"/>
    </row>
    <row r="19" spans="1:29" ht="15">
      <c r="A19" s="43" t="s">
        <v>29</v>
      </c>
      <c r="B19" s="11">
        <v>26.674797456224415</v>
      </c>
      <c r="C19" s="40">
        <v>33.00059397707591</v>
      </c>
      <c r="D19" s="11" t="s">
        <v>0</v>
      </c>
      <c r="E19" s="18">
        <v>1.2911608922435036</v>
      </c>
      <c r="F19" s="19"/>
      <c r="G19" s="15">
        <v>0.6624815485359872</v>
      </c>
      <c r="H19" s="11" t="s">
        <v>0</v>
      </c>
      <c r="I19" s="13">
        <v>0.361203953663197</v>
      </c>
      <c r="J19" s="9"/>
      <c r="K19" s="16"/>
      <c r="L19" s="11"/>
      <c r="M19" s="18"/>
      <c r="N19" s="9"/>
      <c r="O19" s="9"/>
      <c r="P19" s="9"/>
      <c r="Q19" s="9"/>
      <c r="R19" s="9"/>
      <c r="S19" s="9"/>
      <c r="T19" s="9"/>
      <c r="U19" s="9"/>
      <c r="V19" s="3"/>
      <c r="W19" s="31"/>
      <c r="X19" s="31"/>
      <c r="Y19" s="31"/>
      <c r="Z19" s="2"/>
      <c r="AA19" s="2"/>
      <c r="AB19" s="2"/>
      <c r="AC19" s="2"/>
    </row>
    <row r="20" spans="1:29" ht="15">
      <c r="A20" s="43" t="s">
        <v>30</v>
      </c>
      <c r="B20" s="11">
        <v>27.208051362137773</v>
      </c>
      <c r="C20" s="40">
        <v>35.565772054510425</v>
      </c>
      <c r="D20" s="11" t="s">
        <v>0</v>
      </c>
      <c r="E20" s="18">
        <v>1.274017185191011</v>
      </c>
      <c r="F20" s="19"/>
      <c r="G20" s="15">
        <v>0.8923172989293113</v>
      </c>
      <c r="H20" s="11" t="s">
        <v>0</v>
      </c>
      <c r="I20" s="13">
        <v>0.3517706429297479</v>
      </c>
      <c r="J20" s="9"/>
      <c r="K20" s="16"/>
      <c r="L20" s="11"/>
      <c r="M20" s="18"/>
      <c r="N20" s="9"/>
      <c r="O20" s="9"/>
      <c r="P20" s="9"/>
      <c r="Q20" s="9"/>
      <c r="R20" s="9"/>
      <c r="S20" s="9"/>
      <c r="T20" s="9"/>
      <c r="U20" s="9"/>
      <c r="V20" s="3"/>
      <c r="W20" s="31"/>
      <c r="X20" s="31"/>
      <c r="Y20" s="31"/>
      <c r="Z20" s="2"/>
      <c r="AA20" s="2"/>
      <c r="AB20" s="2"/>
      <c r="AC20" s="2"/>
    </row>
    <row r="21" spans="2:29" ht="15">
      <c r="B21" s="11"/>
      <c r="C21" s="40"/>
      <c r="D21" s="11"/>
      <c r="E21" s="18"/>
      <c r="F21" s="19"/>
      <c r="G21" s="15"/>
      <c r="H21" s="11"/>
      <c r="I21" s="13"/>
      <c r="J21" s="9"/>
      <c r="K21" s="16"/>
      <c r="L21" s="11"/>
      <c r="M21" s="18"/>
      <c r="N21" s="9"/>
      <c r="O21" s="9"/>
      <c r="P21" s="9"/>
      <c r="Q21" s="9"/>
      <c r="R21" s="9"/>
      <c r="S21" s="9"/>
      <c r="T21" s="9"/>
      <c r="U21" s="9"/>
      <c r="V21" s="3"/>
      <c r="W21" s="31"/>
      <c r="X21" s="31"/>
      <c r="Y21" s="31"/>
      <c r="Z21" s="2"/>
      <c r="AA21" s="2"/>
      <c r="AB21" s="2"/>
      <c r="AC21" s="2"/>
    </row>
    <row r="22" spans="1:29" ht="15">
      <c r="A22" s="29" t="s">
        <v>41</v>
      </c>
      <c r="B22" s="11"/>
      <c r="C22" s="40"/>
      <c r="D22" s="11"/>
      <c r="E22" s="18"/>
      <c r="F22" s="19"/>
      <c r="G22" s="15"/>
      <c r="H22" s="11"/>
      <c r="I22" s="13"/>
      <c r="J22" s="9"/>
      <c r="K22" s="16"/>
      <c r="L22" s="11"/>
      <c r="M22" s="18"/>
      <c r="N22" s="9"/>
      <c r="O22" s="9"/>
      <c r="P22" s="9"/>
      <c r="Q22" s="9"/>
      <c r="R22" s="9"/>
      <c r="S22" s="9"/>
      <c r="T22" s="9"/>
      <c r="U22" s="9"/>
      <c r="V22" s="3"/>
      <c r="W22" s="31"/>
      <c r="X22" s="31"/>
      <c r="Y22" s="31"/>
      <c r="Z22" s="2"/>
      <c r="AA22" s="2"/>
      <c r="AB22" s="2"/>
      <c r="AC22" s="2"/>
    </row>
    <row r="23" spans="1:29" ht="15">
      <c r="A23" s="9" t="s">
        <v>17</v>
      </c>
      <c r="B23" s="11">
        <v>46.86248331108144</v>
      </c>
      <c r="C23" s="40">
        <v>0.7547410019188239</v>
      </c>
      <c r="D23" s="11" t="s">
        <v>0</v>
      </c>
      <c r="E23" s="18">
        <v>0.7547410019188239</v>
      </c>
      <c r="F23" s="19"/>
      <c r="G23" s="15">
        <v>3.1752073530225493</v>
      </c>
      <c r="H23" s="11" t="s">
        <v>0</v>
      </c>
      <c r="I23" s="13">
        <v>0.34082083996262463</v>
      </c>
      <c r="J23" s="9"/>
      <c r="K23" s="27">
        <v>0.08084667082778316</v>
      </c>
      <c r="L23" s="11" t="s">
        <v>0</v>
      </c>
      <c r="M23" s="26">
        <v>0.008338697398106654</v>
      </c>
      <c r="N23" s="9"/>
      <c r="O23" s="9"/>
      <c r="P23" s="9"/>
      <c r="Q23" s="9"/>
      <c r="R23" s="9"/>
      <c r="S23" s="9"/>
      <c r="T23" s="9"/>
      <c r="U23" s="9"/>
      <c r="V23" s="3"/>
      <c r="W23" s="31"/>
      <c r="X23" s="31"/>
      <c r="Y23" s="31"/>
      <c r="Z23" s="2"/>
      <c r="AA23" s="2"/>
      <c r="AB23" s="2"/>
      <c r="AC23" s="2"/>
    </row>
    <row r="24" spans="1:29" ht="15">
      <c r="A24" s="43" t="s">
        <v>18</v>
      </c>
      <c r="B24" s="11">
        <v>43.50292051130111</v>
      </c>
      <c r="C24" s="40">
        <v>2.3398265531431153</v>
      </c>
      <c r="D24" s="11" t="s">
        <v>0</v>
      </c>
      <c r="E24" s="18">
        <v>0.8303445493054674</v>
      </c>
      <c r="F24" s="19"/>
      <c r="G24" s="15">
        <v>2.2340247512918023</v>
      </c>
      <c r="H24" s="11" t="s">
        <v>0</v>
      </c>
      <c r="I24" s="13">
        <v>0.3534208394098223</v>
      </c>
      <c r="J24" s="9"/>
      <c r="K24" s="27">
        <v>0.07638912278056278</v>
      </c>
      <c r="L24" s="11" t="s">
        <v>0</v>
      </c>
      <c r="M24" s="26">
        <v>0.008705348467318996</v>
      </c>
      <c r="N24" s="9"/>
      <c r="O24" s="9"/>
      <c r="P24" s="9"/>
      <c r="Q24" s="9"/>
      <c r="R24" s="9"/>
      <c r="S24" s="9"/>
      <c r="T24" s="9"/>
      <c r="U24" s="9"/>
      <c r="V24" s="3"/>
      <c r="W24" s="31"/>
      <c r="X24" s="31"/>
      <c r="Y24" s="31"/>
      <c r="Z24" s="2"/>
      <c r="AA24" s="2"/>
      <c r="AB24" s="2"/>
      <c r="AC24" s="2"/>
    </row>
    <row r="25" spans="1:29" ht="15">
      <c r="A25" s="43" t="s">
        <v>19</v>
      </c>
      <c r="B25" s="11">
        <v>51.15144251348344</v>
      </c>
      <c r="C25" s="40">
        <v>3.8346720915844723</v>
      </c>
      <c r="D25" s="11" t="s">
        <v>0</v>
      </c>
      <c r="E25" s="18">
        <v>0.6645009891358896</v>
      </c>
      <c r="F25" s="19" t="s">
        <v>42</v>
      </c>
      <c r="G25" s="15">
        <v>5.647886908803603</v>
      </c>
      <c r="H25" s="11" t="s">
        <v>0</v>
      </c>
      <c r="I25" s="13">
        <v>0.562864789409628</v>
      </c>
      <c r="J25" s="9"/>
      <c r="K25" s="27">
        <v>0.08517008770171558</v>
      </c>
      <c r="L25" s="11" t="s">
        <v>0</v>
      </c>
      <c r="M25" s="26">
        <v>0.012839873830375157</v>
      </c>
      <c r="N25" s="9"/>
      <c r="O25" s="9"/>
      <c r="P25" s="9"/>
      <c r="Q25" s="9"/>
      <c r="R25" s="9"/>
      <c r="S25" s="9"/>
      <c r="T25" s="9"/>
      <c r="U25" s="9"/>
      <c r="V25" s="3"/>
      <c r="W25" s="31"/>
      <c r="X25" s="31"/>
      <c r="Y25" s="31"/>
      <c r="Z25" s="2"/>
      <c r="AA25" s="2"/>
      <c r="AB25" s="2"/>
      <c r="AC25" s="2"/>
    </row>
    <row r="26" spans="1:29" ht="15">
      <c r="A26" s="43" t="s">
        <v>20</v>
      </c>
      <c r="B26" s="11">
        <v>38.407242596286636</v>
      </c>
      <c r="C26" s="40">
        <v>5.453439591760954</v>
      </c>
      <c r="D26" s="11" t="s">
        <v>0</v>
      </c>
      <c r="E26" s="18">
        <v>0.9542665110405927</v>
      </c>
      <c r="F26" s="19"/>
      <c r="G26" s="15">
        <v>5.4502714208456045</v>
      </c>
      <c r="H26" s="11" t="s">
        <v>0</v>
      </c>
      <c r="I26" s="13">
        <v>0.4210584515348829</v>
      </c>
      <c r="J26" s="9"/>
      <c r="K26" s="27">
        <v>0.07474252864339474</v>
      </c>
      <c r="L26" s="11" t="s">
        <v>0</v>
      </c>
      <c r="M26" s="26">
        <v>0.01181783142967512</v>
      </c>
      <c r="N26" s="9"/>
      <c r="O26" s="9"/>
      <c r="P26" s="9"/>
      <c r="Q26" s="9"/>
      <c r="R26" s="9"/>
      <c r="S26" s="9"/>
      <c r="T26" s="9"/>
      <c r="U26" s="9"/>
      <c r="V26" s="3"/>
      <c r="W26" s="31"/>
      <c r="X26" s="31"/>
      <c r="Y26" s="31"/>
      <c r="Z26" s="2"/>
      <c r="AA26" s="2"/>
      <c r="AB26" s="2"/>
      <c r="AC26" s="2"/>
    </row>
    <row r="27" spans="1:29" ht="15">
      <c r="A27" s="43" t="s">
        <v>21</v>
      </c>
      <c r="B27" s="11">
        <v>38.80176211453745</v>
      </c>
      <c r="C27" s="40">
        <v>7.351949641703666</v>
      </c>
      <c r="D27" s="11" t="s">
        <v>0</v>
      </c>
      <c r="E27" s="18">
        <v>0.9442435389021182</v>
      </c>
      <c r="F27" s="19"/>
      <c r="G27" s="15">
        <v>3.2412625582141508</v>
      </c>
      <c r="H27" s="11" t="s">
        <v>0</v>
      </c>
      <c r="I27" s="13">
        <v>0.3874021719666881</v>
      </c>
      <c r="J27" s="9"/>
      <c r="K27" s="27">
        <v>0.07339454583714891</v>
      </c>
      <c r="L27" s="11" t="s">
        <v>0</v>
      </c>
      <c r="M27" s="26">
        <v>0.008835665012447761</v>
      </c>
      <c r="N27" s="9"/>
      <c r="O27" s="9"/>
      <c r="P27" s="9"/>
      <c r="Q27" s="9"/>
      <c r="R27" s="9"/>
      <c r="S27" s="9"/>
      <c r="T27" s="9"/>
      <c r="U27" s="9"/>
      <c r="V27" s="3"/>
      <c r="W27" s="31"/>
      <c r="X27" s="31"/>
      <c r="Y27" s="31"/>
      <c r="Z27" s="2"/>
      <c r="AA27" s="2"/>
      <c r="AB27" s="2"/>
      <c r="AC27" s="2"/>
    </row>
    <row r="28" spans="1:29" ht="15">
      <c r="A28" s="43" t="s">
        <v>22</v>
      </c>
      <c r="B28" s="11">
        <v>40.673952641165755</v>
      </c>
      <c r="C28" s="40">
        <v>9.193879421453715</v>
      </c>
      <c r="D28" s="11" t="s">
        <v>0</v>
      </c>
      <c r="E28" s="18">
        <v>0.8976862408479328</v>
      </c>
      <c r="F28" s="19"/>
      <c r="G28" s="15">
        <v>19.620790073513444</v>
      </c>
      <c r="H28" s="11" t="s">
        <v>0</v>
      </c>
      <c r="I28" s="13">
        <v>0.7670337373955949</v>
      </c>
      <c r="J28" s="9"/>
      <c r="K28" s="27">
        <v>0.08469917174249209</v>
      </c>
      <c r="L28" s="11" t="s">
        <v>0</v>
      </c>
      <c r="M28" s="26">
        <v>0.013562721999945264</v>
      </c>
      <c r="N28" s="9"/>
      <c r="O28" s="9"/>
      <c r="P28" s="9"/>
      <c r="Q28" s="9"/>
      <c r="R28" s="9"/>
      <c r="S28" s="9"/>
      <c r="T28" s="9"/>
      <c r="U28" s="9"/>
      <c r="V28" s="3"/>
      <c r="W28" s="31"/>
      <c r="X28" s="31"/>
      <c r="Y28" s="31"/>
      <c r="Z28" s="2"/>
      <c r="AA28" s="2"/>
      <c r="AB28" s="2"/>
      <c r="AC28" s="2"/>
    </row>
    <row r="29" spans="1:29" ht="15">
      <c r="A29" s="43" t="s">
        <v>23</v>
      </c>
      <c r="B29" s="11">
        <v>41.90183477693956</v>
      </c>
      <c r="C29" s="40">
        <v>10.95959098316171</v>
      </c>
      <c r="D29" s="11" t="s">
        <v>0</v>
      </c>
      <c r="E29" s="18">
        <v>0.868025320860063</v>
      </c>
      <c r="F29" s="19">
        <f aca="true" t="shared" si="1" ref="F29:F36">$F$38-(C29-$C$38)/0.414</f>
        <v>2003.3487961503395</v>
      </c>
      <c r="G29" s="15">
        <v>23.740450907549977</v>
      </c>
      <c r="H29" s="11" t="s">
        <v>0</v>
      </c>
      <c r="I29" s="13">
        <v>0.6269907460328323</v>
      </c>
      <c r="J29" s="9"/>
      <c r="K29" s="27">
        <v>0.0745200765804643</v>
      </c>
      <c r="L29" s="11" t="s">
        <v>0</v>
      </c>
      <c r="M29" s="26">
        <v>0.009620500518474654</v>
      </c>
      <c r="N29" s="9"/>
      <c r="O29" s="9"/>
      <c r="P29" s="9"/>
      <c r="Q29" s="9"/>
      <c r="R29" s="9"/>
      <c r="S29" s="9"/>
      <c r="T29" s="9"/>
      <c r="U29" s="9"/>
      <c r="V29" s="3"/>
      <c r="W29" s="31"/>
      <c r="X29" s="31"/>
      <c r="Y29" s="31"/>
      <c r="Z29" s="2"/>
      <c r="AA29" s="2"/>
      <c r="AB29" s="2"/>
      <c r="AC29" s="2"/>
    </row>
    <row r="30" spans="1:29" ht="15">
      <c r="A30" s="9" t="s">
        <v>24</v>
      </c>
      <c r="B30" s="11">
        <v>39.97334517992003</v>
      </c>
      <c r="C30" s="40">
        <v>12.742533281286626</v>
      </c>
      <c r="D30" s="11" t="s">
        <v>0</v>
      </c>
      <c r="E30" s="18">
        <v>0.9149169772648515</v>
      </c>
      <c r="F30" s="19">
        <f t="shared" si="1"/>
        <v>1999.0421722418253</v>
      </c>
      <c r="G30" s="15">
        <v>18.902472798030125</v>
      </c>
      <c r="H30" s="11" t="s">
        <v>0</v>
      </c>
      <c r="I30" s="13">
        <v>0.4942649553598015</v>
      </c>
      <c r="J30" s="9"/>
      <c r="K30" s="27">
        <v>0.09825158895746862</v>
      </c>
      <c r="L30" s="11" t="s">
        <v>0</v>
      </c>
      <c r="M30" s="26">
        <v>0.009325628125436925</v>
      </c>
      <c r="N30" s="9"/>
      <c r="O30" s="9"/>
      <c r="P30" s="9"/>
      <c r="Q30" s="9"/>
      <c r="R30" s="9"/>
      <c r="S30" s="9"/>
      <c r="T30" s="9"/>
      <c r="U30" s="9"/>
      <c r="V30" s="3"/>
      <c r="W30" s="31"/>
      <c r="X30" s="31"/>
      <c r="Y30" s="31"/>
      <c r="Z30" s="2"/>
      <c r="AA30" s="2"/>
      <c r="AB30" s="2"/>
      <c r="AC30" s="2"/>
    </row>
    <row r="31" spans="1:29" ht="15">
      <c r="A31" s="43" t="s">
        <v>11</v>
      </c>
      <c r="B31" s="11">
        <v>39.795215969712615</v>
      </c>
      <c r="C31" s="40">
        <v>14.57678438686193</v>
      </c>
      <c r="D31" s="11" t="s">
        <v>0</v>
      </c>
      <c r="E31" s="18">
        <v>0.9193341283104519</v>
      </c>
      <c r="F31" s="19">
        <f t="shared" si="1"/>
        <v>1994.6116140157978</v>
      </c>
      <c r="G31" s="15">
        <v>23.712355283594245</v>
      </c>
      <c r="H31" s="11" t="s">
        <v>0</v>
      </c>
      <c r="I31" s="13">
        <v>0.7182196721104417</v>
      </c>
      <c r="J31" s="9"/>
      <c r="K31" s="27">
        <v>0.09846765555961436</v>
      </c>
      <c r="L31" s="11" t="s">
        <v>0</v>
      </c>
      <c r="M31" s="26">
        <v>0.012308456944951795</v>
      </c>
      <c r="N31" s="9"/>
      <c r="O31" s="9"/>
      <c r="P31" s="9"/>
      <c r="Q31" s="9"/>
      <c r="R31" s="9"/>
      <c r="S31" s="9"/>
      <c r="T31" s="9"/>
      <c r="U31" s="9"/>
      <c r="V31" s="3"/>
      <c r="W31" s="31"/>
      <c r="X31" s="31"/>
      <c r="Y31" s="31"/>
      <c r="Z31" s="2"/>
      <c r="AA31" s="2"/>
      <c r="AB31" s="2"/>
      <c r="AC31" s="2"/>
    </row>
    <row r="32" spans="1:29" ht="15">
      <c r="A32" s="43" t="s">
        <v>12</v>
      </c>
      <c r="B32" s="11">
        <v>41.002010723860586</v>
      </c>
      <c r="C32" s="40">
        <v>16.3858137542904</v>
      </c>
      <c r="D32" s="11" t="s">
        <v>0</v>
      </c>
      <c r="E32" s="18">
        <v>0.8896952391180207</v>
      </c>
      <c r="F32" s="19">
        <f t="shared" si="1"/>
        <v>1990.241977862589</v>
      </c>
      <c r="G32" s="15">
        <v>23.804933054852718</v>
      </c>
      <c r="H32" s="11" t="s">
        <v>0</v>
      </c>
      <c r="I32" s="13">
        <v>0.9102467125357254</v>
      </c>
      <c r="J32" s="9"/>
      <c r="K32" s="27">
        <v>0.07553561361724709</v>
      </c>
      <c r="L32" s="11" t="s">
        <v>0</v>
      </c>
      <c r="M32" s="26">
        <v>0.014026611315065822</v>
      </c>
      <c r="N32" s="9"/>
      <c r="O32" s="9"/>
      <c r="P32" s="9"/>
      <c r="Q32" s="9"/>
      <c r="R32" s="9"/>
      <c r="S32" s="9"/>
      <c r="T32" s="9"/>
      <c r="U32" s="9"/>
      <c r="V32" s="3"/>
      <c r="W32" s="31"/>
      <c r="X32" s="31"/>
      <c r="Y32" s="31"/>
      <c r="Z32" s="2"/>
      <c r="AA32" s="2"/>
      <c r="AB32" s="2"/>
      <c r="AC32" s="2"/>
    </row>
    <row r="33" spans="1:29" ht="15">
      <c r="A33" s="43" t="s">
        <v>25</v>
      </c>
      <c r="B33" s="11">
        <v>38.77274650867542</v>
      </c>
      <c r="C33" s="40">
        <v>18.220487127566127</v>
      </c>
      <c r="D33" s="11" t="s">
        <v>0</v>
      </c>
      <c r="E33" s="18">
        <v>0.9449781341577089</v>
      </c>
      <c r="F33" s="19">
        <f t="shared" si="1"/>
        <v>1985.8103996662708</v>
      </c>
      <c r="G33" s="15">
        <v>17.875966688027013</v>
      </c>
      <c r="H33" s="11" t="s">
        <v>0</v>
      </c>
      <c r="I33" s="13">
        <v>0.5001303081757625</v>
      </c>
      <c r="J33" s="9"/>
      <c r="K33" s="27">
        <v>0.09335443266644977</v>
      </c>
      <c r="L33" s="11" t="s">
        <v>0</v>
      </c>
      <c r="M33" s="26">
        <v>0.006634410639819563</v>
      </c>
      <c r="N33" s="9"/>
      <c r="O33" s="9"/>
      <c r="P33" s="9"/>
      <c r="Q33" s="9"/>
      <c r="R33" s="9"/>
      <c r="S33" s="9"/>
      <c r="T33" s="9"/>
      <c r="U33" s="9"/>
      <c r="V33" s="3"/>
      <c r="W33" s="31"/>
      <c r="X33" s="31"/>
      <c r="Y33" s="31"/>
      <c r="Z33" s="2"/>
      <c r="AA33" s="2"/>
      <c r="AB33" s="2"/>
      <c r="AC33" s="2"/>
    </row>
    <row r="34" spans="1:29" ht="15">
      <c r="A34" s="43" t="s">
        <v>26</v>
      </c>
      <c r="B34" s="11">
        <v>39.83786361468765</v>
      </c>
      <c r="C34" s="40">
        <v>20.083740488645823</v>
      </c>
      <c r="D34" s="11" t="s">
        <v>0</v>
      </c>
      <c r="E34" s="18">
        <v>0.9182752269219875</v>
      </c>
      <c r="F34" s="19">
        <f t="shared" si="1"/>
        <v>1981.3097876829866</v>
      </c>
      <c r="G34" s="15">
        <v>11.97989248140321</v>
      </c>
      <c r="H34" s="11" t="s">
        <v>0</v>
      </c>
      <c r="I34" s="13">
        <v>0.4647313941831218</v>
      </c>
      <c r="J34" s="9"/>
      <c r="K34" s="27">
        <v>0.0789128693071307</v>
      </c>
      <c r="L34" s="11" t="s">
        <v>0</v>
      </c>
      <c r="M34" s="26">
        <v>0.005511513865020538</v>
      </c>
      <c r="N34" s="9"/>
      <c r="O34" s="9"/>
      <c r="P34" s="9"/>
      <c r="Q34" s="9"/>
      <c r="R34" s="9"/>
      <c r="S34" s="9"/>
      <c r="T34" s="9"/>
      <c r="U34" s="9"/>
      <c r="V34" s="3"/>
      <c r="W34" s="31"/>
      <c r="X34" s="31"/>
      <c r="Y34" s="31"/>
      <c r="Z34" s="2"/>
      <c r="AA34" s="2"/>
      <c r="AB34" s="2"/>
      <c r="AC34" s="2"/>
    </row>
    <row r="35" spans="1:29" ht="15">
      <c r="A35" s="43" t="s">
        <v>27</v>
      </c>
      <c r="B35" s="11">
        <v>39.32219880006486</v>
      </c>
      <c r="C35" s="40">
        <v>21.933151691479367</v>
      </c>
      <c r="D35" s="11" t="s">
        <v>0</v>
      </c>
      <c r="E35" s="18">
        <v>0.9311359759115563</v>
      </c>
      <c r="F35" s="19">
        <f t="shared" si="1"/>
        <v>1976.842610864548</v>
      </c>
      <c r="G35" s="15">
        <v>12.543785260381727</v>
      </c>
      <c r="H35" s="11" t="s">
        <v>0</v>
      </c>
      <c r="I35" s="13">
        <v>0.7067004246591767</v>
      </c>
      <c r="J35" s="9"/>
      <c r="K35" s="27">
        <v>0.0915913058558444</v>
      </c>
      <c r="L35" s="11" t="s">
        <v>0</v>
      </c>
      <c r="M35" s="26">
        <v>0.0053877238738732</v>
      </c>
      <c r="N35" s="9"/>
      <c r="O35" s="9"/>
      <c r="P35" s="9"/>
      <c r="Q35" s="9"/>
      <c r="R35" s="9"/>
      <c r="S35" s="9"/>
      <c r="T35" s="9"/>
      <c r="U35" s="9"/>
      <c r="V35" s="3"/>
      <c r="W35" s="31"/>
      <c r="X35" s="31"/>
      <c r="Y35" s="31"/>
      <c r="Z35" s="2"/>
      <c r="AA35" s="2"/>
      <c r="AB35" s="2"/>
      <c r="AC35" s="2"/>
    </row>
    <row r="36" spans="1:29" ht="15">
      <c r="A36" s="43" t="s">
        <v>28</v>
      </c>
      <c r="B36" s="11">
        <v>37.96978629329403</v>
      </c>
      <c r="C36" s="40">
        <v>23.829756552969897</v>
      </c>
      <c r="D36" s="11" t="s">
        <v>0</v>
      </c>
      <c r="E36" s="18">
        <v>0.9654688855789738</v>
      </c>
      <c r="F36" s="19">
        <f t="shared" si="1"/>
        <v>1972.2614397015275</v>
      </c>
      <c r="G36" s="15">
        <v>8.809213229422364</v>
      </c>
      <c r="H36" s="11" t="s">
        <v>0</v>
      </c>
      <c r="I36" s="13">
        <v>0.5641633441544235</v>
      </c>
      <c r="J36" s="9"/>
      <c r="K36" s="27">
        <v>0.08610962112039819</v>
      </c>
      <c r="L36" s="11" t="s">
        <v>0</v>
      </c>
      <c r="M36" s="26">
        <v>0.004525821206731413</v>
      </c>
      <c r="N36" s="9"/>
      <c r="O36" s="9"/>
      <c r="P36" s="9"/>
      <c r="Q36" s="9"/>
      <c r="R36" s="9"/>
      <c r="S36" s="9"/>
      <c r="T36" s="9"/>
      <c r="U36" s="9"/>
      <c r="V36" s="3"/>
      <c r="W36" s="31"/>
      <c r="X36" s="31"/>
      <c r="Y36" s="31"/>
      <c r="Z36" s="2"/>
      <c r="AA36" s="2"/>
      <c r="AB36" s="2"/>
      <c r="AC36" s="2"/>
    </row>
    <row r="37" spans="1:29" ht="15">
      <c r="A37" s="43" t="s">
        <v>29</v>
      </c>
      <c r="B37" s="11">
        <v>38.39608045384219</v>
      </c>
      <c r="C37" s="40">
        <v>25.74977662709831</v>
      </c>
      <c r="D37" s="11" t="s">
        <v>0</v>
      </c>
      <c r="E37" s="18">
        <v>0.954551188549439</v>
      </c>
      <c r="F37" s="19">
        <f>$F$38-(C37-$C$38)/0.414</f>
        <v>1967.6237100538742</v>
      </c>
      <c r="G37" s="15">
        <v>10.268207237661152</v>
      </c>
      <c r="H37" s="11" t="s">
        <v>0</v>
      </c>
      <c r="I37" s="13">
        <v>0.4635225491856264</v>
      </c>
      <c r="J37" s="9"/>
      <c r="K37" s="27">
        <v>0.14615009125067152</v>
      </c>
      <c r="L37" s="11" t="s">
        <v>0</v>
      </c>
      <c r="M37" s="26">
        <v>0.008368529880995434</v>
      </c>
      <c r="N37" s="9"/>
      <c r="O37" s="9"/>
      <c r="P37" s="9"/>
      <c r="Q37" s="9"/>
      <c r="R37" s="9"/>
      <c r="S37" s="9"/>
      <c r="T37" s="9"/>
      <c r="U37" s="9"/>
      <c r="V37" s="3"/>
      <c r="W37" s="31"/>
      <c r="X37" s="31"/>
      <c r="Y37" s="31"/>
      <c r="Z37" s="2"/>
      <c r="AA37" s="2"/>
      <c r="AB37" s="2"/>
      <c r="AC37" s="2"/>
    </row>
    <row r="38" spans="1:29" ht="15">
      <c r="A38" s="43" t="s">
        <v>30</v>
      </c>
      <c r="B38" s="11">
        <v>38.1959819598196</v>
      </c>
      <c r="C38" s="40">
        <v>27.663992589402245</v>
      </c>
      <c r="D38" s="11" t="s">
        <v>0</v>
      </c>
      <c r="E38" s="18">
        <v>0.9596647737544954</v>
      </c>
      <c r="F38" s="39">
        <v>1963</v>
      </c>
      <c r="G38" s="15">
        <v>8.148770771255842</v>
      </c>
      <c r="H38" s="11" t="s">
        <v>0</v>
      </c>
      <c r="I38" s="13">
        <v>0.2683294020618329</v>
      </c>
      <c r="J38" s="9"/>
      <c r="K38" s="27">
        <v>0.18431513913283387</v>
      </c>
      <c r="L38" s="11" t="s">
        <v>0</v>
      </c>
      <c r="M38" s="26">
        <v>0.008565850944599045</v>
      </c>
      <c r="N38" s="9"/>
      <c r="O38" s="9"/>
      <c r="P38" s="9"/>
      <c r="Q38" s="9"/>
      <c r="R38" s="9"/>
      <c r="S38" s="9"/>
      <c r="T38" s="9"/>
      <c r="U38" s="9"/>
      <c r="V38" s="3"/>
      <c r="W38" s="31"/>
      <c r="X38" s="31"/>
      <c r="Y38" s="31"/>
      <c r="Z38" s="2"/>
      <c r="AA38" s="2"/>
      <c r="AB38" s="2"/>
      <c r="AC38" s="2"/>
    </row>
    <row r="39" spans="1:29" ht="15">
      <c r="A39" s="43" t="s">
        <v>31</v>
      </c>
      <c r="B39" s="11">
        <v>37.55372623297152</v>
      </c>
      <c r="C39" s="40">
        <v>29.599868166044622</v>
      </c>
      <c r="D39" s="11" t="s">
        <v>0</v>
      </c>
      <c r="E39" s="18">
        <v>0.9762108028878794</v>
      </c>
      <c r="F39" s="19">
        <f>$F$38-(C39-$C$38)/0.2629</f>
        <v>1955.6364565361644</v>
      </c>
      <c r="G39" s="15">
        <v>4.8838011643662265</v>
      </c>
      <c r="H39" s="11" t="s">
        <v>0</v>
      </c>
      <c r="I39" s="13">
        <v>0.21844690489381913</v>
      </c>
      <c r="J39" s="9"/>
      <c r="K39" s="27">
        <v>0.08798356406381774</v>
      </c>
      <c r="L39" s="11" t="s">
        <v>0</v>
      </c>
      <c r="M39" s="26">
        <v>0.00535450919193932</v>
      </c>
      <c r="N39" s="9"/>
      <c r="O39" s="9"/>
      <c r="P39" s="9"/>
      <c r="Q39" s="9"/>
      <c r="R39" s="9"/>
      <c r="S39" s="9"/>
      <c r="T39" s="9"/>
      <c r="U39" s="9"/>
      <c r="V39" s="3"/>
      <c r="W39" s="31"/>
      <c r="X39" s="31"/>
      <c r="Y39" s="31"/>
      <c r="Z39" s="2"/>
      <c r="AA39" s="2"/>
      <c r="AB39" s="2"/>
      <c r="AC39" s="2"/>
    </row>
    <row r="40" spans="1:29" ht="15">
      <c r="A40" s="43" t="s">
        <v>32</v>
      </c>
      <c r="B40" s="11">
        <v>37.66032186912834</v>
      </c>
      <c r="C40" s="40">
        <v>31.549529483060812</v>
      </c>
      <c r="D40" s="11" t="s">
        <v>0</v>
      </c>
      <c r="E40" s="18">
        <v>0.9734505141283102</v>
      </c>
      <c r="F40" s="19">
        <f aca="true" t="shared" si="2" ref="F40:F45">$F$38-(C40-$C$38)/0.2629</f>
        <v>1948.2204758704504</v>
      </c>
      <c r="G40" s="15">
        <v>4.844058370627841</v>
      </c>
      <c r="H40" s="11" t="s">
        <v>0</v>
      </c>
      <c r="I40" s="13">
        <v>0.44890553081789614</v>
      </c>
      <c r="J40" s="9"/>
      <c r="K40" s="27">
        <v>0.0669266332520998</v>
      </c>
      <c r="L40" s="11" t="s">
        <v>0</v>
      </c>
      <c r="M40" s="26">
        <v>0.009281054149408425</v>
      </c>
      <c r="N40" s="9"/>
      <c r="O40" s="9"/>
      <c r="P40" s="9"/>
      <c r="Q40" s="9"/>
      <c r="R40" s="9"/>
      <c r="S40" s="9"/>
      <c r="T40" s="9"/>
      <c r="U40" s="9"/>
      <c r="V40" s="3"/>
      <c r="W40" s="31"/>
      <c r="X40" s="31"/>
      <c r="Y40" s="31"/>
      <c r="Z40" s="2"/>
      <c r="AA40" s="2"/>
      <c r="AB40" s="2"/>
      <c r="AC40" s="2"/>
    </row>
    <row r="41" spans="1:29" ht="15">
      <c r="A41" s="43" t="s">
        <v>33</v>
      </c>
      <c r="B41" s="11">
        <v>38.32624345549738</v>
      </c>
      <c r="C41" s="40">
        <v>33.4793136746996</v>
      </c>
      <c r="D41" s="11" t="s">
        <v>0</v>
      </c>
      <c r="E41" s="18">
        <v>0.9563336775104687</v>
      </c>
      <c r="F41" s="19">
        <f t="shared" si="2"/>
        <v>1940.8801023761987</v>
      </c>
      <c r="G41" s="15">
        <v>3.4452000736173876</v>
      </c>
      <c r="H41" s="11" t="s">
        <v>0</v>
      </c>
      <c r="I41" s="13">
        <v>0.3014312368353204</v>
      </c>
      <c r="J41" s="9"/>
      <c r="K41" s="27">
        <v>0.022879799369590188</v>
      </c>
      <c r="L41" s="11" t="s">
        <v>0</v>
      </c>
      <c r="M41" s="26">
        <v>0.003923853220229183</v>
      </c>
      <c r="N41" s="9"/>
      <c r="O41" s="9"/>
      <c r="P41" s="9"/>
      <c r="Q41" s="9"/>
      <c r="R41" s="9"/>
      <c r="S41" s="9"/>
      <c r="T41" s="9"/>
      <c r="U41" s="9"/>
      <c r="V41" s="3"/>
      <c r="W41" s="31"/>
      <c r="X41" s="31"/>
      <c r="Y41" s="31"/>
      <c r="Z41" s="2"/>
      <c r="AA41" s="2"/>
      <c r="AB41" s="2"/>
      <c r="AC41" s="2"/>
    </row>
    <row r="42" spans="1:29" ht="15">
      <c r="A42" s="43" t="s">
        <v>34</v>
      </c>
      <c r="B42" s="11">
        <v>41.64765525982256</v>
      </c>
      <c r="C42" s="40">
        <v>35.30975735535923</v>
      </c>
      <c r="D42" s="11" t="s">
        <v>0</v>
      </c>
      <c r="E42" s="18">
        <v>0.8741100031491653</v>
      </c>
      <c r="F42" s="19">
        <f t="shared" si="2"/>
        <v>1933.9175931306315</v>
      </c>
      <c r="G42" s="15">
        <v>3.425046270320777</v>
      </c>
      <c r="H42" s="11" t="s">
        <v>0</v>
      </c>
      <c r="I42" s="13">
        <v>0.4513217090591777</v>
      </c>
      <c r="J42" s="9"/>
      <c r="K42" s="16"/>
      <c r="L42" s="11"/>
      <c r="M42" s="18"/>
      <c r="N42" s="9"/>
      <c r="O42" s="9"/>
      <c r="P42" s="9"/>
      <c r="Q42" s="9"/>
      <c r="R42" s="9"/>
      <c r="S42" s="9"/>
      <c r="T42" s="9"/>
      <c r="U42" s="9"/>
      <c r="V42" s="3"/>
      <c r="W42" s="31"/>
      <c r="X42" s="31"/>
      <c r="Y42" s="31"/>
      <c r="Z42" s="2"/>
      <c r="AA42" s="2"/>
      <c r="AB42" s="2"/>
      <c r="AC42" s="2"/>
    </row>
    <row r="43" spans="1:29" ht="15">
      <c r="A43" s="43" t="s">
        <v>35</v>
      </c>
      <c r="B43" s="11">
        <v>37.71854174833399</v>
      </c>
      <c r="C43" s="40">
        <v>37.155812657614135</v>
      </c>
      <c r="D43" s="11" t="s">
        <v>0</v>
      </c>
      <c r="E43" s="18">
        <v>0.9719452991057388</v>
      </c>
      <c r="F43" s="19">
        <f t="shared" si="2"/>
        <v>1926.8957015282926</v>
      </c>
      <c r="G43" s="15">
        <v>2.75355491707019</v>
      </c>
      <c r="H43" s="11" t="s">
        <v>0</v>
      </c>
      <c r="I43" s="13">
        <v>0.3198003355189284</v>
      </c>
      <c r="J43" s="9"/>
      <c r="K43" s="16"/>
      <c r="L43" s="11"/>
      <c r="M43" s="18"/>
      <c r="N43" s="9"/>
      <c r="O43" s="9"/>
      <c r="P43" s="9"/>
      <c r="Q43" s="9"/>
      <c r="R43" s="9"/>
      <c r="S43" s="9"/>
      <c r="T43" s="9"/>
      <c r="U43" s="9"/>
      <c r="V43" s="3"/>
      <c r="W43" s="31"/>
      <c r="X43" s="31"/>
      <c r="Y43" s="31"/>
      <c r="Z43" s="2"/>
      <c r="AA43" s="2"/>
      <c r="AB43" s="2"/>
      <c r="AC43" s="2"/>
    </row>
    <row r="44" spans="1:29" ht="15">
      <c r="A44" s="43" t="s">
        <v>36</v>
      </c>
      <c r="B44" s="11">
        <v>36.244277446661485</v>
      </c>
      <c r="C44" s="40">
        <v>39.138344539840745</v>
      </c>
      <c r="D44" s="11" t="s">
        <v>0</v>
      </c>
      <c r="E44" s="18">
        <v>1.0105865831208705</v>
      </c>
      <c r="F44" s="19">
        <f t="shared" si="2"/>
        <v>1919.3546901847146</v>
      </c>
      <c r="G44" s="15">
        <v>1.6177773988061626</v>
      </c>
      <c r="H44" s="11" t="s">
        <v>0</v>
      </c>
      <c r="I44" s="13">
        <v>0.35567772249778756</v>
      </c>
      <c r="J44" s="9"/>
      <c r="K44" s="16"/>
      <c r="L44" s="11"/>
      <c r="M44" s="18"/>
      <c r="N44" s="9"/>
      <c r="O44" s="9"/>
      <c r="P44" s="9"/>
      <c r="Q44" s="9"/>
      <c r="R44" s="9"/>
      <c r="S44" s="9"/>
      <c r="T44" s="9"/>
      <c r="U44" s="9"/>
      <c r="V44" s="3"/>
      <c r="W44" s="31"/>
      <c r="X44" s="31"/>
      <c r="Y44" s="31"/>
      <c r="Z44" s="2"/>
      <c r="AA44" s="2"/>
      <c r="AB44" s="2"/>
      <c r="AC44" s="2"/>
    </row>
    <row r="45" spans="1:29" ht="15">
      <c r="A45" s="43" t="s">
        <v>9</v>
      </c>
      <c r="B45" s="11">
        <v>31.739719837324902</v>
      </c>
      <c r="C45" s="40">
        <v>41.28477560775905</v>
      </c>
      <c r="D45" s="11" t="s">
        <v>0</v>
      </c>
      <c r="E45" s="18">
        <v>1.1358444847974376</v>
      </c>
      <c r="F45" s="19">
        <f t="shared" si="2"/>
        <v>1911.1902509762008</v>
      </c>
      <c r="G45" s="15">
        <v>1.7864350903879564</v>
      </c>
      <c r="H45" s="11" t="s">
        <v>0</v>
      </c>
      <c r="I45" s="13">
        <v>0.3053578625773959</v>
      </c>
      <c r="J45" s="9"/>
      <c r="K45" s="16"/>
      <c r="L45" s="11"/>
      <c r="M45" s="18"/>
      <c r="N45" s="9"/>
      <c r="O45" s="9"/>
      <c r="P45" s="9"/>
      <c r="Q45" s="9"/>
      <c r="R45" s="9"/>
      <c r="S45" s="9"/>
      <c r="T45" s="9"/>
      <c r="U45" s="9"/>
      <c r="V45" s="3"/>
      <c r="W45" s="31"/>
      <c r="X45" s="31"/>
      <c r="Y45" s="31"/>
      <c r="Z45" s="2"/>
      <c r="AA45" s="2"/>
      <c r="AB45" s="2"/>
      <c r="AC45" s="2"/>
    </row>
    <row r="46" spans="1:29" ht="15">
      <c r="A46" s="43"/>
      <c r="B46" s="11"/>
      <c r="C46" s="40"/>
      <c r="D46" s="11"/>
      <c r="E46" s="18"/>
      <c r="F46" s="19"/>
      <c r="G46" s="15"/>
      <c r="H46" s="11"/>
      <c r="I46" s="13"/>
      <c r="J46" s="9"/>
      <c r="K46" s="16"/>
      <c r="L46" s="11"/>
      <c r="M46" s="18"/>
      <c r="N46" s="9"/>
      <c r="O46" s="9"/>
      <c r="P46" s="9"/>
      <c r="Q46" s="9"/>
      <c r="R46" s="9"/>
      <c r="S46" s="9"/>
      <c r="T46" s="9"/>
      <c r="U46" s="9"/>
      <c r="V46" s="3"/>
      <c r="W46" s="31"/>
      <c r="X46" s="31"/>
      <c r="Y46" s="31"/>
      <c r="Z46" s="2"/>
      <c r="AA46" s="2"/>
      <c r="AB46" s="2"/>
      <c r="AC46" s="2"/>
    </row>
    <row r="47" spans="1:29" ht="15">
      <c r="A47" s="29" t="s">
        <v>56</v>
      </c>
      <c r="C47" s="41"/>
      <c r="N47" s="25"/>
      <c r="O47" s="25"/>
      <c r="P47" s="25"/>
      <c r="Q47" s="25"/>
      <c r="R47" s="20"/>
      <c r="S47" s="21"/>
      <c r="T47" s="20"/>
      <c r="U47" s="22"/>
      <c r="V47" s="3"/>
      <c r="W47" s="31"/>
      <c r="X47" s="31"/>
      <c r="Y47" s="31"/>
      <c r="Z47" s="2"/>
      <c r="AA47" s="2"/>
      <c r="AB47" s="2"/>
      <c r="AC47" s="2"/>
    </row>
    <row r="48" spans="1:29" ht="15">
      <c r="A48" s="9" t="s">
        <v>17</v>
      </c>
      <c r="B48" s="11">
        <v>39.21920049871426</v>
      </c>
      <c r="C48" s="40">
        <v>0.9337198102635177</v>
      </c>
      <c r="D48" s="11" t="s">
        <v>0</v>
      </c>
      <c r="E48" s="18">
        <v>0.9337198102635177</v>
      </c>
      <c r="F48" s="19">
        <f>2006.2493-C48/0.41</f>
        <v>2003.9719346091133</v>
      </c>
      <c r="G48" s="15">
        <v>36.778189578485865</v>
      </c>
      <c r="H48" s="11" t="s">
        <v>0</v>
      </c>
      <c r="I48" s="13">
        <v>0.6400363684501185</v>
      </c>
      <c r="J48" s="9"/>
      <c r="K48" s="16"/>
      <c r="L48" s="11"/>
      <c r="M48" s="18"/>
      <c r="N48" s="9"/>
      <c r="O48" s="9"/>
      <c r="P48" s="9"/>
      <c r="Q48" s="9"/>
      <c r="R48" s="20"/>
      <c r="S48" s="21"/>
      <c r="T48" s="20"/>
      <c r="U48" s="22"/>
      <c r="V48" s="3"/>
      <c r="W48" s="31"/>
      <c r="X48" s="31"/>
      <c r="Y48" s="31"/>
      <c r="Z48" s="2"/>
      <c r="AA48" s="2"/>
      <c r="AB48" s="2"/>
      <c r="AC48" s="2"/>
    </row>
    <row r="49" spans="1:29" ht="15">
      <c r="A49" s="43" t="s">
        <v>18</v>
      </c>
      <c r="B49" s="11">
        <v>33.9107838891295</v>
      </c>
      <c r="C49" s="40">
        <v>2.941509464038504</v>
      </c>
      <c r="D49" s="11" t="s">
        <v>0</v>
      </c>
      <c r="E49" s="18">
        <v>1.0740698435114686</v>
      </c>
      <c r="F49" s="19">
        <f>2006.2493-C49/0.41</f>
        <v>1999.0748866730767</v>
      </c>
      <c r="G49" s="15">
        <v>31.569363426378807</v>
      </c>
      <c r="H49" s="11" t="s">
        <v>0</v>
      </c>
      <c r="I49" s="13">
        <v>1.3070392127962156</v>
      </c>
      <c r="J49" s="9"/>
      <c r="K49" s="16"/>
      <c r="L49" s="11"/>
      <c r="M49" s="18"/>
      <c r="N49" s="9"/>
      <c r="O49" s="9"/>
      <c r="P49" s="9"/>
      <c r="Q49" s="9"/>
      <c r="R49" s="20"/>
      <c r="S49" s="21"/>
      <c r="T49" s="20"/>
      <c r="U49" s="22"/>
      <c r="V49" s="3"/>
      <c r="W49" s="31"/>
      <c r="X49" s="31"/>
      <c r="Y49" s="31"/>
      <c r="Z49" s="2"/>
      <c r="AA49" s="2"/>
      <c r="AB49" s="2"/>
      <c r="AC49" s="2"/>
    </row>
    <row r="50" spans="1:29" ht="15">
      <c r="A50" s="43" t="s">
        <v>19</v>
      </c>
      <c r="B50" s="11">
        <v>33.35844003682317</v>
      </c>
      <c r="C50" s="40">
        <v>5.105110383703087</v>
      </c>
      <c r="D50" s="11" t="s">
        <v>0</v>
      </c>
      <c r="E50" s="18">
        <v>1.0895310761531136</v>
      </c>
      <c r="F50" s="19">
        <f>$F$49-(C50-$C$49)/0.034</f>
        <v>1935.4395655064714</v>
      </c>
      <c r="G50" s="15">
        <v>9.577966933724946</v>
      </c>
      <c r="H50" s="11" t="s">
        <v>0</v>
      </c>
      <c r="I50" s="13">
        <v>0.5936119726802291</v>
      </c>
      <c r="J50" s="9"/>
      <c r="K50" s="16"/>
      <c r="L50" s="11"/>
      <c r="M50" s="18"/>
      <c r="N50" s="9"/>
      <c r="O50" s="9"/>
      <c r="P50" s="9"/>
      <c r="Q50" s="9"/>
      <c r="R50" s="20"/>
      <c r="S50" s="21"/>
      <c r="T50" s="20"/>
      <c r="U50" s="20"/>
      <c r="V50" s="3"/>
      <c r="W50" s="31"/>
      <c r="X50" s="31"/>
      <c r="Y50" s="31"/>
      <c r="Z50" s="2"/>
      <c r="AA50" s="2"/>
      <c r="AB50" s="2"/>
      <c r="AC50" s="2"/>
    </row>
    <row r="51" spans="1:29" ht="15">
      <c r="A51" s="43" t="s">
        <v>20</v>
      </c>
      <c r="B51" s="11">
        <v>35.11777301927195</v>
      </c>
      <c r="C51" s="40">
        <v>7.235510588167791</v>
      </c>
      <c r="D51" s="11" t="s">
        <v>0</v>
      </c>
      <c r="E51" s="18">
        <v>1.0408691283115907</v>
      </c>
      <c r="F51" s="19">
        <f>$F$49-(C51-$C$49)/0.034</f>
        <v>1872.7807359633919</v>
      </c>
      <c r="G51" s="15">
        <v>0.8979529039679546</v>
      </c>
      <c r="H51" s="11" t="s">
        <v>0</v>
      </c>
      <c r="I51" s="13">
        <v>0.2866541839888096</v>
      </c>
      <c r="J51" s="9"/>
      <c r="K51" s="16"/>
      <c r="L51" s="11"/>
      <c r="M51" s="18"/>
      <c r="N51" s="9"/>
      <c r="O51" s="9"/>
      <c r="P51" s="9"/>
      <c r="Q51" s="9"/>
      <c r="R51" s="20"/>
      <c r="S51" s="20"/>
      <c r="T51" s="20"/>
      <c r="U51" s="20"/>
      <c r="V51" s="3"/>
      <c r="W51" s="31"/>
      <c r="X51" s="31"/>
      <c r="Y51" s="31"/>
      <c r="Z51" s="2"/>
      <c r="AA51" s="2"/>
      <c r="AB51" s="2"/>
      <c r="AC51" s="2"/>
    </row>
    <row r="52" spans="1:29" ht="15">
      <c r="A52" s="43" t="s">
        <v>21</v>
      </c>
      <c r="B52" s="11">
        <v>35.072387005649716</v>
      </c>
      <c r="C52" s="40">
        <v>9.31848299246794</v>
      </c>
      <c r="D52" s="11" t="s">
        <v>0</v>
      </c>
      <c r="E52" s="18">
        <v>1.0421032759885596</v>
      </c>
      <c r="F52" s="19">
        <f>$F$49-(C52-$C$49)/0.034</f>
        <v>1811.5168417192697</v>
      </c>
      <c r="G52" s="15">
        <v>0.12379219356273267</v>
      </c>
      <c r="H52" s="11" t="s">
        <v>0</v>
      </c>
      <c r="I52" s="13">
        <v>0.11</v>
      </c>
      <c r="J52" s="9"/>
      <c r="K52" s="16"/>
      <c r="L52" s="11"/>
      <c r="M52" s="18"/>
      <c r="N52" s="9"/>
      <c r="O52" s="9"/>
      <c r="P52" s="9"/>
      <c r="Q52" s="9"/>
      <c r="R52" s="20"/>
      <c r="S52" s="20"/>
      <c r="T52" s="20"/>
      <c r="U52" s="20"/>
      <c r="V52" s="3"/>
      <c r="W52" s="31"/>
      <c r="X52" s="31"/>
      <c r="Y52" s="31"/>
      <c r="Z52" s="2"/>
      <c r="AA52" s="2"/>
      <c r="AB52" s="2"/>
      <c r="AC52" s="2"/>
    </row>
    <row r="53" spans="1:27" ht="15">
      <c r="A53" s="14"/>
      <c r="B53" s="11"/>
      <c r="C53" s="40"/>
      <c r="D53" s="17"/>
      <c r="E53" s="17"/>
      <c r="F53" s="19"/>
      <c r="G53" s="15"/>
      <c r="H53" s="11"/>
      <c r="I53" s="13"/>
      <c r="J53" s="9"/>
      <c r="K53" s="16"/>
      <c r="L53" s="17"/>
      <c r="M53" s="18"/>
      <c r="N53" s="16"/>
      <c r="O53" s="16"/>
      <c r="P53" s="17"/>
      <c r="Q53" s="18"/>
      <c r="R53" s="20"/>
      <c r="S53" s="16"/>
      <c r="T53" s="17"/>
      <c r="U53" s="18"/>
      <c r="V53" s="3"/>
      <c r="W53" s="31"/>
      <c r="X53" s="31"/>
      <c r="Y53" s="31"/>
      <c r="Z53" s="33"/>
      <c r="AA53" s="33"/>
    </row>
    <row r="54" spans="1:27" ht="15">
      <c r="A54" s="29" t="s">
        <v>43</v>
      </c>
      <c r="C54" s="41"/>
      <c r="N54" s="25"/>
      <c r="O54" s="25"/>
      <c r="P54" s="25"/>
      <c r="Q54" s="25"/>
      <c r="R54" s="20"/>
      <c r="S54" s="16"/>
      <c r="T54" s="17"/>
      <c r="U54" s="18"/>
      <c r="V54" s="3"/>
      <c r="W54" s="31"/>
      <c r="X54" s="31"/>
      <c r="Y54" s="31"/>
      <c r="Z54" s="33"/>
      <c r="AA54" s="33"/>
    </row>
    <row r="55" spans="1:27" ht="15">
      <c r="A55" s="9" t="s">
        <v>17</v>
      </c>
      <c r="B55" s="11">
        <v>50.42522298278366</v>
      </c>
      <c r="C55" s="40">
        <v>0.6793148273919674</v>
      </c>
      <c r="D55" s="11" t="s">
        <v>0</v>
      </c>
      <c r="E55" s="18">
        <v>0.6793148273919674</v>
      </c>
      <c r="F55" s="19">
        <f>2006.2493-C55/0.159</f>
        <v>2001.9768797019372</v>
      </c>
      <c r="G55" s="15">
        <v>44.1165935065913</v>
      </c>
      <c r="H55" s="11" t="s">
        <v>0</v>
      </c>
      <c r="I55" s="13">
        <v>1.4525325927172081</v>
      </c>
      <c r="J55" s="9"/>
      <c r="K55" s="16"/>
      <c r="L55" s="11"/>
      <c r="M55" s="18"/>
      <c r="N55" s="9"/>
      <c r="O55" s="9"/>
      <c r="P55" s="9"/>
      <c r="Q55" s="9"/>
      <c r="R55" s="20"/>
      <c r="S55" s="16"/>
      <c r="T55" s="17"/>
      <c r="U55" s="18"/>
      <c r="V55" s="3"/>
      <c r="W55" s="31"/>
      <c r="X55" s="31"/>
      <c r="Y55" s="31"/>
      <c r="Z55" s="33"/>
      <c r="AA55" s="33"/>
    </row>
    <row r="56" spans="1:27" ht="15">
      <c r="A56" s="43" t="s">
        <v>18</v>
      </c>
      <c r="B56" s="11">
        <v>39.70892180502928</v>
      </c>
      <c r="C56" s="40">
        <v>2.280108990034135</v>
      </c>
      <c r="D56" s="11" t="s">
        <v>0</v>
      </c>
      <c r="E56" s="18">
        <v>0.9214793352502</v>
      </c>
      <c r="F56" s="19">
        <f aca="true" t="shared" si="3" ref="F56:F67">2006.2493-C56/0.159</f>
        <v>1991.9089918865777</v>
      </c>
      <c r="G56" s="15">
        <v>23.500119454758632</v>
      </c>
      <c r="H56" s="11" t="s">
        <v>0</v>
      </c>
      <c r="I56" s="13">
        <v>0.8514558123984263</v>
      </c>
      <c r="J56" s="9"/>
      <c r="K56" s="16"/>
      <c r="L56" s="11"/>
      <c r="M56" s="18"/>
      <c r="N56" s="9"/>
      <c r="O56" s="9"/>
      <c r="P56" s="9"/>
      <c r="Q56" s="9"/>
      <c r="R56" s="20"/>
      <c r="S56" s="16"/>
      <c r="T56" s="17"/>
      <c r="U56" s="18"/>
      <c r="V56" s="3"/>
      <c r="W56" s="31"/>
      <c r="X56" s="31"/>
      <c r="Y56" s="31"/>
      <c r="Z56" s="33"/>
      <c r="AA56" s="33"/>
    </row>
    <row r="57" spans="1:27" ht="15">
      <c r="A57" s="43" t="s">
        <v>19</v>
      </c>
      <c r="B57" s="11">
        <v>39.36038186157518</v>
      </c>
      <c r="C57" s="40">
        <v>4.131767712250004</v>
      </c>
      <c r="D57" s="11" t="s">
        <v>0</v>
      </c>
      <c r="E57" s="18">
        <v>0.9301793869656694</v>
      </c>
      <c r="F57" s="19">
        <f t="shared" si="3"/>
        <v>1980.2633395455973</v>
      </c>
      <c r="G57" s="15">
        <v>11.78748671688282</v>
      </c>
      <c r="H57" s="11" t="s">
        <v>0</v>
      </c>
      <c r="I57" s="13">
        <v>0.6730198585522932</v>
      </c>
      <c r="J57" s="9"/>
      <c r="K57" s="16"/>
      <c r="L57" s="11"/>
      <c r="M57" s="18"/>
      <c r="N57" s="9"/>
      <c r="O57" s="9"/>
      <c r="P57" s="9"/>
      <c r="Q57" s="9"/>
      <c r="R57" s="20"/>
      <c r="S57" s="16"/>
      <c r="T57" s="17"/>
      <c r="U57" s="18"/>
      <c r="V57" s="3"/>
      <c r="W57" s="31"/>
      <c r="X57" s="31"/>
      <c r="Y57" s="31"/>
      <c r="Z57" s="33"/>
      <c r="AA57" s="33"/>
    </row>
    <row r="58" spans="1:27" ht="15">
      <c r="A58" s="43" t="s">
        <v>20</v>
      </c>
      <c r="B58" s="11">
        <v>40.984944676219854</v>
      </c>
      <c r="C58" s="40">
        <v>5.9520568379879</v>
      </c>
      <c r="D58" s="11" t="s">
        <v>0</v>
      </c>
      <c r="E58" s="18">
        <v>0.8901097387722269</v>
      </c>
      <c r="F58" s="19">
        <f t="shared" si="3"/>
        <v>1968.814980264227</v>
      </c>
      <c r="G58" s="15">
        <v>10.281788919751602</v>
      </c>
      <c r="H58" s="11" t="s">
        <v>0</v>
      </c>
      <c r="I58" s="13">
        <v>0.4254240661436659</v>
      </c>
      <c r="J58" s="9"/>
      <c r="K58" s="16"/>
      <c r="L58" s="11"/>
      <c r="M58" s="18"/>
      <c r="N58" s="9"/>
      <c r="O58" s="9"/>
      <c r="P58" s="9"/>
      <c r="Q58" s="9"/>
      <c r="R58" s="12"/>
      <c r="S58" s="35"/>
      <c r="T58" s="17"/>
      <c r="V58" s="3"/>
      <c r="W58" s="31"/>
      <c r="X58" s="31"/>
      <c r="Y58" s="31"/>
      <c r="Z58" s="33"/>
      <c r="AA58" s="33"/>
    </row>
    <row r="59" spans="1:27" ht="15">
      <c r="A59" s="43" t="s">
        <v>21</v>
      </c>
      <c r="B59" s="11">
        <v>46.3643321852277</v>
      </c>
      <c r="C59" s="40">
        <v>7.607833562738341</v>
      </c>
      <c r="D59" s="11" t="s">
        <v>0</v>
      </c>
      <c r="E59" s="18">
        <v>0.7656669859782133</v>
      </c>
      <c r="F59" s="19">
        <f t="shared" si="3"/>
        <v>1958.4012901714568</v>
      </c>
      <c r="G59" s="15">
        <v>5.789489990894265</v>
      </c>
      <c r="H59" s="11" t="s">
        <v>0</v>
      </c>
      <c r="I59" s="13">
        <v>0.48516951200511854</v>
      </c>
      <c r="J59" s="9"/>
      <c r="K59" s="16"/>
      <c r="L59" s="11"/>
      <c r="M59" s="18"/>
      <c r="N59" s="9"/>
      <c r="O59" s="9"/>
      <c r="P59" s="9"/>
      <c r="Q59" s="9"/>
      <c r="R59" s="12"/>
      <c r="S59" s="12"/>
      <c r="T59" s="12"/>
      <c r="U59" s="12"/>
      <c r="V59" s="3"/>
      <c r="W59" s="31"/>
      <c r="X59" s="31"/>
      <c r="Y59" s="31"/>
      <c r="Z59" s="33"/>
      <c r="AA59" s="33"/>
    </row>
    <row r="60" spans="1:27" ht="15">
      <c r="A60" s="43" t="s">
        <v>22</v>
      </c>
      <c r="B60" s="11">
        <v>39.05835543766579</v>
      </c>
      <c r="C60" s="40">
        <v>9.311265440384753</v>
      </c>
      <c r="D60" s="11" t="s">
        <v>0</v>
      </c>
      <c r="E60" s="18">
        <v>0.9377648916682001</v>
      </c>
      <c r="F60" s="19">
        <f t="shared" si="3"/>
        <v>1947.6878821359448</v>
      </c>
      <c r="G60" s="15">
        <v>3.590271283839244</v>
      </c>
      <c r="H60" s="11" t="s">
        <v>0</v>
      </c>
      <c r="I60" s="13">
        <v>0.32449126440565257</v>
      </c>
      <c r="J60" s="9"/>
      <c r="K60" s="16"/>
      <c r="L60" s="11"/>
      <c r="M60" s="18"/>
      <c r="N60" s="9"/>
      <c r="O60" s="9"/>
      <c r="P60" s="9"/>
      <c r="Q60" s="9"/>
      <c r="R60" s="12"/>
      <c r="S60" s="12"/>
      <c r="T60" s="12"/>
      <c r="U60" s="12"/>
      <c r="V60" s="3"/>
      <c r="W60" s="31"/>
      <c r="X60" s="31"/>
      <c r="Y60" s="31"/>
      <c r="Z60" s="33"/>
      <c r="AA60" s="33"/>
    </row>
    <row r="61" spans="1:27" ht="15">
      <c r="A61" s="43" t="s">
        <v>23</v>
      </c>
      <c r="B61" s="11">
        <v>36.51069751261089</v>
      </c>
      <c r="C61" s="40">
        <v>11.252551959545611</v>
      </c>
      <c r="D61" s="11" t="s">
        <v>0</v>
      </c>
      <c r="E61" s="18">
        <v>1.0035216274926582</v>
      </c>
      <c r="F61" s="19">
        <f t="shared" si="3"/>
        <v>1935.4785329588326</v>
      </c>
      <c r="G61" s="15">
        <v>3.7253260569703985</v>
      </c>
      <c r="H61" s="11" t="s">
        <v>0</v>
      </c>
      <c r="I61" s="13">
        <v>0.3087607777901875</v>
      </c>
      <c r="J61" s="9"/>
      <c r="K61" s="16"/>
      <c r="L61" s="11"/>
      <c r="M61" s="18"/>
      <c r="N61" s="9"/>
      <c r="O61" s="9"/>
      <c r="P61" s="9"/>
      <c r="Q61" s="9"/>
      <c r="R61" s="12"/>
      <c r="S61" s="12"/>
      <c r="T61" s="12"/>
      <c r="U61" s="12"/>
      <c r="V61" s="3"/>
      <c r="W61" s="31"/>
      <c r="X61" s="31"/>
      <c r="Y61" s="31"/>
      <c r="Z61" s="33"/>
      <c r="AA61" s="33"/>
    </row>
    <row r="62" spans="1:27" ht="15">
      <c r="A62" s="9" t="s">
        <v>24</v>
      </c>
      <c r="B62" s="11">
        <v>36.162095277376785</v>
      </c>
      <c r="C62" s="40">
        <v>13.268846891178182</v>
      </c>
      <c r="D62" s="11" t="s">
        <v>0</v>
      </c>
      <c r="E62" s="18">
        <v>1.0127733041399116</v>
      </c>
      <c r="F62" s="19">
        <f t="shared" si="3"/>
        <v>1922.7974327598856</v>
      </c>
      <c r="G62" s="15">
        <v>2.7842261105674986</v>
      </c>
      <c r="H62" s="11" t="s">
        <v>0</v>
      </c>
      <c r="I62" s="13">
        <v>0.3851462416647227</v>
      </c>
      <c r="J62" s="9"/>
      <c r="K62" s="16"/>
      <c r="L62" s="11"/>
      <c r="M62" s="18"/>
      <c r="N62" s="9"/>
      <c r="O62" s="9"/>
      <c r="P62" s="9"/>
      <c r="Q62" s="9"/>
      <c r="R62" s="12"/>
      <c r="S62" s="12"/>
      <c r="T62" s="12"/>
      <c r="U62" s="12"/>
      <c r="V62" s="3"/>
      <c r="W62" s="31"/>
      <c r="X62" s="31"/>
      <c r="Y62" s="31"/>
      <c r="Z62" s="33"/>
      <c r="AA62" s="33"/>
    </row>
    <row r="63" spans="1:27" ht="15">
      <c r="A63" s="43" t="s">
        <v>11</v>
      </c>
      <c r="B63" s="11">
        <v>36.77192332623391</v>
      </c>
      <c r="C63" s="40">
        <v>15.278250027594444</v>
      </c>
      <c r="D63" s="11" t="s">
        <v>0</v>
      </c>
      <c r="E63" s="18">
        <v>0.99662983227635</v>
      </c>
      <c r="F63" s="19">
        <f t="shared" si="3"/>
        <v>1910.1596771849406</v>
      </c>
      <c r="G63" s="15">
        <v>2.7129433426855436</v>
      </c>
      <c r="H63" s="11" t="s">
        <v>0</v>
      </c>
      <c r="I63" s="13">
        <v>0.29087567980276835</v>
      </c>
      <c r="J63" s="9"/>
      <c r="K63" s="16"/>
      <c r="L63" s="11"/>
      <c r="M63" s="18"/>
      <c r="N63" s="9"/>
      <c r="O63" s="9"/>
      <c r="P63" s="9"/>
      <c r="Q63" s="9"/>
      <c r="R63" s="12"/>
      <c r="S63" s="12"/>
      <c r="T63" s="12"/>
      <c r="U63" s="12"/>
      <c r="V63" s="3"/>
      <c r="W63" s="31"/>
      <c r="X63" s="31"/>
      <c r="Y63" s="31"/>
      <c r="Z63" s="33"/>
      <c r="AA63" s="33"/>
    </row>
    <row r="64" spans="1:27" ht="15">
      <c r="A64" s="43" t="s">
        <v>12</v>
      </c>
      <c r="B64" s="11">
        <v>38.71970663265306</v>
      </c>
      <c r="C64" s="40">
        <v>17.221201865603426</v>
      </c>
      <c r="D64" s="11" t="s">
        <v>0</v>
      </c>
      <c r="E64" s="18">
        <v>0.9463220057326313</v>
      </c>
      <c r="F64" s="19">
        <f t="shared" si="3"/>
        <v>1897.939854304381</v>
      </c>
      <c r="G64" s="15">
        <v>1.5385823419884095</v>
      </c>
      <c r="H64" s="11" t="s">
        <v>0</v>
      </c>
      <c r="I64" s="13">
        <v>0.28845772351960386</v>
      </c>
      <c r="J64" s="9"/>
      <c r="K64" s="16"/>
      <c r="L64" s="11"/>
      <c r="M64" s="18"/>
      <c r="N64" s="9"/>
      <c r="O64" s="9"/>
      <c r="P64" s="9"/>
      <c r="Q64" s="9"/>
      <c r="R64" s="12"/>
      <c r="S64" s="12"/>
      <c r="T64" s="12"/>
      <c r="U64" s="12"/>
      <c r="V64" s="1"/>
      <c r="W64" s="32"/>
      <c r="X64" s="1"/>
      <c r="Y64" s="32"/>
      <c r="Z64" s="1"/>
      <c r="AA64" s="32"/>
    </row>
    <row r="65" spans="1:21" ht="15">
      <c r="A65" s="43" t="s">
        <v>25</v>
      </c>
      <c r="B65" s="11">
        <v>38.38829996073812</v>
      </c>
      <c r="C65" s="40">
        <v>19.12227352820844</v>
      </c>
      <c r="D65" s="11" t="s">
        <v>0</v>
      </c>
      <c r="E65" s="18">
        <v>0.9547496568723809</v>
      </c>
      <c r="F65" s="19">
        <f t="shared" si="3"/>
        <v>1885.983428753406</v>
      </c>
      <c r="G65" s="15">
        <v>0.7419163430227851</v>
      </c>
      <c r="H65" s="11" t="s">
        <v>0</v>
      </c>
      <c r="I65" s="13">
        <v>0.30684979488642805</v>
      </c>
      <c r="J65" s="9"/>
      <c r="K65" s="16"/>
      <c r="L65" s="11"/>
      <c r="M65" s="18"/>
      <c r="N65" s="9"/>
      <c r="O65" s="9"/>
      <c r="P65" s="9"/>
      <c r="Q65" s="9"/>
      <c r="R65" s="12"/>
      <c r="S65" s="12"/>
      <c r="T65" s="12"/>
      <c r="U65" s="12"/>
    </row>
    <row r="66" spans="1:27" ht="15">
      <c r="A66" s="43" t="s">
        <v>26</v>
      </c>
      <c r="B66" s="11">
        <v>38.70514304613859</v>
      </c>
      <c r="C66" s="40">
        <v>21.02371442575097</v>
      </c>
      <c r="D66" s="11" t="s">
        <v>0</v>
      </c>
      <c r="E66" s="18">
        <v>0.9466912406701506</v>
      </c>
      <c r="F66" s="19">
        <f t="shared" si="3"/>
        <v>1874.0246809701196</v>
      </c>
      <c r="G66" s="15">
        <v>0.5836629146738268</v>
      </c>
      <c r="H66" s="11" t="s">
        <v>0</v>
      </c>
      <c r="I66" s="13">
        <v>0.3048213931526809</v>
      </c>
      <c r="J66" s="9"/>
      <c r="K66" s="16"/>
      <c r="L66" s="11"/>
      <c r="M66" s="18"/>
      <c r="N66" s="9"/>
      <c r="O66" s="9"/>
      <c r="P66" s="9"/>
      <c r="Q66" s="9"/>
      <c r="R66" s="12"/>
      <c r="S66" s="12"/>
      <c r="T66" s="12"/>
      <c r="U66" s="12"/>
      <c r="V66" s="3"/>
      <c r="W66" s="31"/>
      <c r="X66" s="31"/>
      <c r="Y66" s="31"/>
      <c r="Z66" s="33"/>
      <c r="AA66" s="33"/>
    </row>
    <row r="67" spans="1:27" ht="15">
      <c r="A67" s="43" t="s">
        <v>27</v>
      </c>
      <c r="B67" s="11">
        <v>38.24638881221823</v>
      </c>
      <c r="C67" s="40">
        <v>22.92878043367624</v>
      </c>
      <c r="D67" s="11" t="s">
        <v>0</v>
      </c>
      <c r="E67" s="18">
        <v>0.9583747672551196</v>
      </c>
      <c r="F67" s="19">
        <f t="shared" si="3"/>
        <v>1862.0431337504638</v>
      </c>
      <c r="G67" s="15">
        <v>0.4383857321689122</v>
      </c>
      <c r="H67" s="11" t="s">
        <v>0</v>
      </c>
      <c r="I67" s="13">
        <v>0.39126126064573835</v>
      </c>
      <c r="J67" s="9"/>
      <c r="K67" s="16"/>
      <c r="L67" s="11"/>
      <c r="M67" s="18"/>
      <c r="N67" s="9"/>
      <c r="O67" s="9"/>
      <c r="P67" s="9"/>
      <c r="Q67" s="9"/>
      <c r="R67" s="12"/>
      <c r="S67" s="12"/>
      <c r="T67" s="12"/>
      <c r="U67" s="12"/>
      <c r="V67" s="3"/>
      <c r="W67" s="31"/>
      <c r="X67" s="31"/>
      <c r="Y67" s="31"/>
      <c r="Z67" s="33"/>
      <c r="AA67" s="33"/>
    </row>
    <row r="68" spans="1:27" ht="15">
      <c r="A68" s="43"/>
      <c r="B68" s="11"/>
      <c r="C68" s="40"/>
      <c r="D68" s="11"/>
      <c r="E68" s="18"/>
      <c r="F68" s="19"/>
      <c r="G68" s="15"/>
      <c r="H68" s="11"/>
      <c r="I68" s="13"/>
      <c r="J68" s="9"/>
      <c r="K68" s="16"/>
      <c r="L68" s="11"/>
      <c r="M68" s="18"/>
      <c r="N68" s="9"/>
      <c r="O68" s="9"/>
      <c r="P68" s="9"/>
      <c r="Q68" s="9"/>
      <c r="R68" s="12"/>
      <c r="S68" s="12"/>
      <c r="T68" s="12"/>
      <c r="U68" s="12"/>
      <c r="V68" s="3"/>
      <c r="W68" s="31"/>
      <c r="X68" s="31"/>
      <c r="Y68" s="31"/>
      <c r="Z68" s="33"/>
      <c r="AA68" s="33"/>
    </row>
    <row r="69" spans="1:27" ht="15">
      <c r="A69" s="43"/>
      <c r="B69" s="11"/>
      <c r="C69" s="40"/>
      <c r="D69" s="11"/>
      <c r="E69" s="18"/>
      <c r="F69" s="19"/>
      <c r="G69" s="15"/>
      <c r="H69" s="11"/>
      <c r="I69" s="13"/>
      <c r="J69" s="9"/>
      <c r="K69" s="16"/>
      <c r="L69" s="11"/>
      <c r="M69" s="18"/>
      <c r="N69" s="9"/>
      <c r="O69" s="9"/>
      <c r="P69" s="9"/>
      <c r="Q69" s="9"/>
      <c r="R69" s="12"/>
      <c r="S69" s="12"/>
      <c r="T69" s="12"/>
      <c r="U69" s="12"/>
      <c r="V69" s="3"/>
      <c r="W69" s="31"/>
      <c r="X69" s="31"/>
      <c r="Y69" s="31"/>
      <c r="Z69" s="33"/>
      <c r="AA69" s="33"/>
    </row>
    <row r="70" spans="1:27" ht="15">
      <c r="A70" s="29" t="s">
        <v>44</v>
      </c>
      <c r="C70" s="41"/>
      <c r="N70" s="12"/>
      <c r="O70" s="12"/>
      <c r="P70" s="12"/>
      <c r="Q70" s="12"/>
      <c r="R70" s="12"/>
      <c r="S70" s="12"/>
      <c r="T70" s="12"/>
      <c r="U70" s="12"/>
      <c r="V70" s="3"/>
      <c r="X70" s="31"/>
      <c r="Y70" s="31"/>
      <c r="Z70" s="33"/>
      <c r="AA70" s="33"/>
    </row>
    <row r="71" spans="1:27" ht="15">
      <c r="A71" s="9" t="s">
        <v>17</v>
      </c>
      <c r="B71" s="11">
        <v>41.7373939091363</v>
      </c>
      <c r="C71" s="40">
        <v>0.8719585264616568</v>
      </c>
      <c r="D71" s="11" t="s">
        <v>0</v>
      </c>
      <c r="E71" s="18">
        <v>0.8719585264616568</v>
      </c>
      <c r="F71" s="19">
        <f>2006.2493-C71/0.051</f>
        <v>1989.1520739909479</v>
      </c>
      <c r="G71" s="15">
        <v>28.259238483486058</v>
      </c>
      <c r="H71" s="11" t="s">
        <v>0</v>
      </c>
      <c r="I71" s="13">
        <v>0.6259028480427072</v>
      </c>
      <c r="J71" s="9"/>
      <c r="K71" s="16"/>
      <c r="L71" s="11"/>
      <c r="M71" s="18"/>
      <c r="N71" s="12"/>
      <c r="O71" s="12"/>
      <c r="P71" s="12"/>
      <c r="Q71" s="12"/>
      <c r="R71" s="12"/>
      <c r="S71" s="12"/>
      <c r="T71" s="12"/>
      <c r="U71" s="12"/>
      <c r="V71" s="3"/>
      <c r="X71" s="31"/>
      <c r="Y71" s="31"/>
      <c r="Z71" s="33"/>
      <c r="AA71" s="33"/>
    </row>
    <row r="72" spans="1:27" ht="15">
      <c r="A72" s="43" t="s">
        <v>18</v>
      </c>
      <c r="B72" s="11">
        <v>36.04483586869496</v>
      </c>
      <c r="C72" s="40">
        <v>2.7598164935798692</v>
      </c>
      <c r="D72" s="11" t="s">
        <v>0</v>
      </c>
      <c r="E72" s="18">
        <v>1.0158994406565556</v>
      </c>
      <c r="F72" s="19">
        <f>2006.2493-C72/0.051</f>
        <v>1952.135251106277</v>
      </c>
      <c r="G72" s="15">
        <v>8.497200203916242</v>
      </c>
      <c r="H72" s="11" t="s">
        <v>0</v>
      </c>
      <c r="I72" s="13">
        <v>0.49376052702128603</v>
      </c>
      <c r="J72" s="9"/>
      <c r="K72" s="16"/>
      <c r="L72" s="11"/>
      <c r="M72" s="18"/>
      <c r="N72" s="12"/>
      <c r="O72" s="12"/>
      <c r="P72" s="12"/>
      <c r="Q72" s="12"/>
      <c r="R72" s="12"/>
      <c r="S72" s="12"/>
      <c r="T72" s="12"/>
      <c r="U72" s="12"/>
      <c r="V72" s="3"/>
      <c r="X72" s="31"/>
      <c r="Y72" s="31"/>
      <c r="Z72" s="33"/>
      <c r="AA72" s="33"/>
    </row>
    <row r="73" spans="1:27" ht="15">
      <c r="A73" s="43" t="s">
        <v>19</v>
      </c>
      <c r="B73" s="11">
        <v>32.82741738066096</v>
      </c>
      <c r="C73" s="40">
        <v>4.88027366736857</v>
      </c>
      <c r="D73" s="11" t="s">
        <v>0</v>
      </c>
      <c r="E73" s="18">
        <v>1.1045577331321452</v>
      </c>
      <c r="F73" s="19">
        <f>2006.2493-C73/0.051</f>
        <v>1910.5576594633612</v>
      </c>
      <c r="G73" s="15">
        <v>3.374045023291487</v>
      </c>
      <c r="H73" s="11" t="s">
        <v>0</v>
      </c>
      <c r="I73" s="13">
        <v>0.3632983961011489</v>
      </c>
      <c r="J73" s="9"/>
      <c r="K73" s="16"/>
      <c r="L73" s="11"/>
      <c r="M73" s="18"/>
      <c r="N73" s="16"/>
      <c r="O73" s="16"/>
      <c r="P73" s="11"/>
      <c r="Q73" s="18"/>
      <c r="R73" s="20"/>
      <c r="S73" s="16"/>
      <c r="T73" s="11"/>
      <c r="U73" s="18"/>
      <c r="V73" s="3"/>
      <c r="W73" s="31"/>
      <c r="X73" s="31"/>
      <c r="Y73" s="31"/>
      <c r="Z73" s="33"/>
      <c r="AA73" s="33"/>
    </row>
    <row r="74" spans="1:27" ht="15">
      <c r="A74" s="43" t="s">
        <v>20</v>
      </c>
      <c r="B74" s="11">
        <v>30.95858413439943</v>
      </c>
      <c r="C74" s="40">
        <v>7.143575813104514</v>
      </c>
      <c r="D74" s="11" t="s">
        <v>0</v>
      </c>
      <c r="E74" s="18">
        <v>1.1587444126037982</v>
      </c>
      <c r="F74" s="19">
        <f>2006.2493-C74/0.051</f>
        <v>1866.1791860175585</v>
      </c>
      <c r="G74" s="15">
        <v>0.5776823446154846</v>
      </c>
      <c r="H74" s="11" t="s">
        <v>0</v>
      </c>
      <c r="I74" s="13">
        <v>0.30123118522034986</v>
      </c>
      <c r="J74" s="9"/>
      <c r="K74" s="16"/>
      <c r="L74" s="11"/>
      <c r="M74" s="18"/>
      <c r="N74" s="16"/>
      <c r="O74" s="16"/>
      <c r="P74" s="11"/>
      <c r="Q74" s="18"/>
      <c r="R74" s="20"/>
      <c r="S74" s="16"/>
      <c r="T74" s="11"/>
      <c r="U74" s="18"/>
      <c r="V74" s="3"/>
      <c r="W74" s="31"/>
      <c r="X74" s="31"/>
      <c r="Y74" s="31"/>
      <c r="Z74" s="33"/>
      <c r="AA74" s="33"/>
    </row>
    <row r="75" spans="1:27" ht="15">
      <c r="A75" s="7"/>
      <c r="B75" s="11"/>
      <c r="C75" s="40"/>
      <c r="D75" s="11"/>
      <c r="E75" s="18"/>
      <c r="F75" s="19"/>
      <c r="G75" s="15"/>
      <c r="H75" s="11"/>
      <c r="I75" s="13"/>
      <c r="J75" s="9"/>
      <c r="K75" s="16"/>
      <c r="L75" s="11"/>
      <c r="M75" s="18"/>
      <c r="N75" s="16"/>
      <c r="O75" s="16"/>
      <c r="P75" s="11"/>
      <c r="Q75" s="18"/>
      <c r="R75" s="20"/>
      <c r="S75" s="16"/>
      <c r="T75" s="11"/>
      <c r="U75" s="18"/>
      <c r="V75" s="3"/>
      <c r="W75" s="31"/>
      <c r="X75" s="31"/>
      <c r="Y75" s="31"/>
      <c r="Z75" s="33"/>
      <c r="AA75" s="33"/>
    </row>
    <row r="76" spans="1:27" ht="15">
      <c r="A76" s="7"/>
      <c r="B76" s="11"/>
      <c r="C76" s="40"/>
      <c r="D76" s="11"/>
      <c r="E76" s="18"/>
      <c r="F76" s="19"/>
      <c r="G76" s="15"/>
      <c r="H76" s="11"/>
      <c r="I76" s="13"/>
      <c r="J76" s="9"/>
      <c r="K76" s="16"/>
      <c r="L76" s="11"/>
      <c r="M76" s="18"/>
      <c r="N76" s="16"/>
      <c r="O76" s="16"/>
      <c r="P76" s="11"/>
      <c r="Q76" s="18"/>
      <c r="R76" s="20"/>
      <c r="S76" s="16"/>
      <c r="T76" s="11"/>
      <c r="U76" s="18"/>
      <c r="V76" s="3"/>
      <c r="W76" s="31"/>
      <c r="X76" s="31"/>
      <c r="Y76" s="31"/>
      <c r="Z76" s="33"/>
      <c r="AA76" s="33"/>
    </row>
    <row r="77" spans="1:27" ht="15">
      <c r="A77" s="29" t="s">
        <v>45</v>
      </c>
      <c r="C77" s="41"/>
      <c r="V77" s="3"/>
      <c r="W77" s="31"/>
      <c r="X77" s="31"/>
      <c r="Y77" s="31"/>
      <c r="Z77" s="33"/>
      <c r="AA77" s="33"/>
    </row>
    <row r="78" spans="1:27" ht="15">
      <c r="A78" s="9" t="s">
        <v>17</v>
      </c>
      <c r="B78" s="11">
        <v>43.16593009240658</v>
      </c>
      <c r="C78" s="40">
        <v>0.8381839744195265</v>
      </c>
      <c r="D78" s="11" t="s">
        <v>0</v>
      </c>
      <c r="E78" s="18">
        <v>0.8381839744195265</v>
      </c>
      <c r="F78" s="19">
        <f aca="true" t="shared" si="4" ref="F78:F83">2006.252-C78/0.061</f>
        <v>1992.5112791078766</v>
      </c>
      <c r="G78" s="15">
        <v>14.352164949099928</v>
      </c>
      <c r="H78" s="11" t="s">
        <v>0</v>
      </c>
      <c r="I78" s="13">
        <v>0.47876408887319194</v>
      </c>
      <c r="J78" s="9"/>
      <c r="K78" s="16"/>
      <c r="L78" s="11"/>
      <c r="M78" s="18"/>
      <c r="V78" s="3"/>
      <c r="W78" s="31"/>
      <c r="X78" s="31"/>
      <c r="Y78" s="31"/>
      <c r="Z78" s="33"/>
      <c r="AA78" s="33"/>
    </row>
    <row r="79" spans="1:27" ht="15">
      <c r="A79" s="43" t="s">
        <v>18</v>
      </c>
      <c r="B79" s="11">
        <v>39.63198283686773</v>
      </c>
      <c r="C79" s="40">
        <v>2.5997628717495145</v>
      </c>
      <c r="D79" s="11" t="s">
        <v>0</v>
      </c>
      <c r="E79" s="18">
        <v>0.9233949229104617</v>
      </c>
      <c r="F79" s="19">
        <f t="shared" si="4"/>
        <v>1963.6329365286965</v>
      </c>
      <c r="G79" s="15">
        <v>13.897507513867835</v>
      </c>
      <c r="H79" s="11" t="s">
        <v>0</v>
      </c>
      <c r="I79" s="13">
        <v>0.5510583461859594</v>
      </c>
      <c r="J79" s="9"/>
      <c r="K79" s="16"/>
      <c r="L79" s="11"/>
      <c r="M79" s="18"/>
      <c r="V79" s="3"/>
      <c r="W79" s="31"/>
      <c r="X79" s="31"/>
      <c r="Y79" s="31"/>
      <c r="Z79" s="33"/>
      <c r="AA79" s="33"/>
    </row>
    <row r="80" spans="1:27" ht="15">
      <c r="A80" s="43" t="s">
        <v>19</v>
      </c>
      <c r="B80" s="11">
        <v>37.60930316415759</v>
      </c>
      <c r="C80" s="40">
        <v>4.497928729880585</v>
      </c>
      <c r="D80" s="11" t="s">
        <v>0</v>
      </c>
      <c r="E80" s="18">
        <v>0.9747709352206086</v>
      </c>
      <c r="F80" s="19">
        <f t="shared" si="4"/>
        <v>1932.5154634445805</v>
      </c>
      <c r="G80" s="15">
        <v>0.9552349696197062</v>
      </c>
      <c r="H80" s="11" t="s">
        <v>0</v>
      </c>
      <c r="I80" s="13">
        <v>0.26554694259279227</v>
      </c>
      <c r="J80" s="9"/>
      <c r="K80" s="16"/>
      <c r="L80" s="11"/>
      <c r="M80" s="18"/>
      <c r="V80" s="3"/>
      <c r="W80" s="31"/>
      <c r="X80" s="31"/>
      <c r="Y80" s="31"/>
      <c r="Z80" s="33"/>
      <c r="AA80" s="33"/>
    </row>
    <row r="81" spans="1:27" ht="15">
      <c r="A81" s="43" t="s">
        <v>20</v>
      </c>
      <c r="B81" s="11">
        <v>37.59084302325581</v>
      </c>
      <c r="C81" s="40">
        <v>6.447948688526536</v>
      </c>
      <c r="D81" s="11" t="s">
        <v>0</v>
      </c>
      <c r="E81" s="18">
        <v>0.9752490234253414</v>
      </c>
      <c r="F81" s="19">
        <f t="shared" si="4"/>
        <v>1900.5479231389093</v>
      </c>
      <c r="G81" s="15">
        <v>0.8572017196727635</v>
      </c>
      <c r="H81" s="11" t="s">
        <v>0</v>
      </c>
      <c r="I81" s="13">
        <v>0.33751996745425833</v>
      </c>
      <c r="J81" s="9"/>
      <c r="K81" s="16"/>
      <c r="L81" s="11"/>
      <c r="M81" s="18"/>
      <c r="V81" s="3"/>
      <c r="W81" s="31"/>
      <c r="X81" s="31"/>
      <c r="Y81" s="31"/>
      <c r="Z81" s="33"/>
      <c r="AA81" s="33"/>
    </row>
    <row r="82" spans="1:27" ht="15">
      <c r="A82" s="43" t="s">
        <v>21</v>
      </c>
      <c r="B82" s="11">
        <v>37.76662484316185</v>
      </c>
      <c r="C82" s="40">
        <v>8.393901140480368</v>
      </c>
      <c r="D82" s="11" t="s">
        <v>0</v>
      </c>
      <c r="E82" s="18">
        <v>0.9707034285284916</v>
      </c>
      <c r="F82" s="19">
        <f t="shared" si="4"/>
        <v>1868.6470632708135</v>
      </c>
      <c r="G82" s="15">
        <v>0.5188502474948299</v>
      </c>
      <c r="H82" s="11" t="s">
        <v>0</v>
      </c>
      <c r="I82" s="13">
        <v>0.2878007173537009</v>
      </c>
      <c r="J82" s="9"/>
      <c r="K82" s="16"/>
      <c r="L82" s="11"/>
      <c r="M82" s="18"/>
      <c r="V82" s="3"/>
      <c r="W82" s="31"/>
      <c r="X82" s="31"/>
      <c r="Y82" s="31"/>
      <c r="Z82" s="33"/>
      <c r="AA82" s="33"/>
    </row>
    <row r="83" spans="1:22" ht="15">
      <c r="A83" s="43" t="s">
        <v>22</v>
      </c>
      <c r="B83" s="11">
        <v>33.47435219460603</v>
      </c>
      <c r="C83" s="40">
        <v>10.450876852365433</v>
      </c>
      <c r="D83" s="11" t="s">
        <v>0</v>
      </c>
      <c r="E83" s="18">
        <v>1.0862722833565728</v>
      </c>
      <c r="F83" s="19">
        <f t="shared" si="4"/>
        <v>1834.9261499612223</v>
      </c>
      <c r="G83" s="15">
        <v>0.24902106610556138</v>
      </c>
      <c r="H83" s="11" t="s">
        <v>0</v>
      </c>
      <c r="I83" s="13">
        <v>0.18937129343741302</v>
      </c>
      <c r="J83" s="9"/>
      <c r="K83" s="16"/>
      <c r="L83" s="11"/>
      <c r="M83" s="18"/>
      <c r="S83" s="31"/>
      <c r="T83" s="31"/>
      <c r="U83" s="33"/>
      <c r="V83" s="33"/>
    </row>
    <row r="84" spans="3:27" ht="15">
      <c r="C84" s="41"/>
      <c r="V84" s="3"/>
      <c r="W84" s="31"/>
      <c r="X84" s="31"/>
      <c r="Y84" s="31"/>
      <c r="Z84" s="33"/>
      <c r="AA84" s="33"/>
    </row>
    <row r="85" spans="1:27" ht="15">
      <c r="A85" s="29" t="s">
        <v>46</v>
      </c>
      <c r="C85" s="41"/>
      <c r="V85" s="3"/>
      <c r="W85" s="31"/>
      <c r="X85" s="31"/>
      <c r="Y85" s="32"/>
      <c r="Z85" s="33"/>
      <c r="AA85" s="33"/>
    </row>
    <row r="86" spans="1:27" ht="15">
      <c r="A86" s="9" t="s">
        <v>17</v>
      </c>
      <c r="B86" s="11">
        <v>43.67525522605737</v>
      </c>
      <c r="C86" s="40">
        <v>0.8263540638873517</v>
      </c>
      <c r="D86" s="11" t="s">
        <v>0</v>
      </c>
      <c r="E86" s="18">
        <v>0.8263540638873517</v>
      </c>
      <c r="F86" s="19">
        <f aca="true" t="shared" si="5" ref="F86:F91">2006.252-C86/0.0508</f>
        <v>1989.985187718753</v>
      </c>
      <c r="G86" s="15">
        <v>31.994375822167484</v>
      </c>
      <c r="H86" s="11" t="s">
        <v>0</v>
      </c>
      <c r="I86" s="13">
        <v>0.7294722504462672</v>
      </c>
      <c r="J86" s="9"/>
      <c r="K86" s="16"/>
      <c r="L86" s="11"/>
      <c r="M86" s="18"/>
      <c r="V86" s="3"/>
      <c r="W86" s="31"/>
      <c r="X86" s="31"/>
      <c r="Y86" s="12"/>
      <c r="Z86" s="33"/>
      <c r="AA86" s="33"/>
    </row>
    <row r="87" spans="1:27" ht="15">
      <c r="A87" s="43" t="s">
        <v>18</v>
      </c>
      <c r="B87" s="11">
        <v>40.17717988680173</v>
      </c>
      <c r="C87" s="40">
        <v>2.56258863397847</v>
      </c>
      <c r="D87" s="11" t="s">
        <v>0</v>
      </c>
      <c r="E87" s="18">
        <v>0.9098805062037666</v>
      </c>
      <c r="F87" s="19">
        <f t="shared" si="5"/>
        <v>1955.8073418508175</v>
      </c>
      <c r="G87" s="15">
        <v>11.763684332644988</v>
      </c>
      <c r="H87" s="11" t="s">
        <v>0</v>
      </c>
      <c r="I87" s="13">
        <v>0.5735903468728557</v>
      </c>
      <c r="J87" s="9"/>
      <c r="K87" s="16"/>
      <c r="L87" s="11"/>
      <c r="M87" s="18"/>
      <c r="V87" s="3"/>
      <c r="W87" s="31"/>
      <c r="X87" s="31"/>
      <c r="Y87" s="31"/>
      <c r="Z87" s="33"/>
      <c r="AA87" s="33"/>
    </row>
    <row r="88" spans="1:27" ht="15">
      <c r="A88" s="43" t="s">
        <v>19</v>
      </c>
      <c r="B88" s="11">
        <v>42.46943036087087</v>
      </c>
      <c r="C88" s="40">
        <v>4.327009598201265</v>
      </c>
      <c r="D88" s="11" t="s">
        <v>0</v>
      </c>
      <c r="E88" s="18">
        <v>0.854540458019028</v>
      </c>
      <c r="F88" s="19">
        <f t="shared" si="5"/>
        <v>1921.0746457046994</v>
      </c>
      <c r="G88" s="15">
        <v>4.320264201419218</v>
      </c>
      <c r="H88" s="11" t="s">
        <v>0</v>
      </c>
      <c r="I88" s="13">
        <v>0.4848804190188529</v>
      </c>
      <c r="J88" s="9"/>
      <c r="K88" s="16"/>
      <c r="L88" s="11"/>
      <c r="M88" s="18"/>
      <c r="V88" s="3"/>
      <c r="W88" s="31"/>
      <c r="X88" s="31"/>
      <c r="Y88" s="31"/>
      <c r="Z88" s="33"/>
      <c r="AA88" s="33"/>
    </row>
    <row r="89" spans="1:27" ht="15">
      <c r="A89" s="43" t="s">
        <v>20</v>
      </c>
      <c r="B89" s="11">
        <v>39.31046282830011</v>
      </c>
      <c r="C89" s="40">
        <v>6.112980188769946</v>
      </c>
      <c r="D89" s="11" t="s">
        <v>0</v>
      </c>
      <c r="E89" s="18">
        <v>0.9314301325496527</v>
      </c>
      <c r="F89" s="19">
        <f t="shared" si="5"/>
        <v>1885.9177443155522</v>
      </c>
      <c r="G89" s="15">
        <v>1.2412782085211242</v>
      </c>
      <c r="H89" s="11" t="s">
        <v>0</v>
      </c>
      <c r="I89" s="13">
        <v>0.2881301127406332</v>
      </c>
      <c r="J89" s="9"/>
      <c r="K89" s="16"/>
      <c r="L89" s="11"/>
      <c r="M89" s="18"/>
      <c r="V89" s="3"/>
      <c r="W89" s="31"/>
      <c r="X89" s="31"/>
      <c r="Y89" s="31"/>
      <c r="Z89" s="1"/>
      <c r="AA89" s="32"/>
    </row>
    <row r="90" spans="1:25" ht="15">
      <c r="A90" s="43" t="s">
        <v>21</v>
      </c>
      <c r="B90" s="11">
        <v>36.23447695222058</v>
      </c>
      <c r="C90" s="40">
        <v>8.055257494264566</v>
      </c>
      <c r="D90" s="11" t="s">
        <v>0</v>
      </c>
      <c r="E90" s="18">
        <v>1.0108471729449668</v>
      </c>
      <c r="F90" s="19">
        <f t="shared" si="5"/>
        <v>1847.68393908928</v>
      </c>
      <c r="G90" s="15">
        <v>0.22950744896670838</v>
      </c>
      <c r="H90" s="11" t="s">
        <v>0</v>
      </c>
      <c r="I90" s="13">
        <v>0.22</v>
      </c>
      <c r="J90" s="9"/>
      <c r="K90" s="16"/>
      <c r="L90" s="11"/>
      <c r="M90" s="18"/>
      <c r="V90" s="3"/>
      <c r="W90" s="31"/>
      <c r="X90" s="31"/>
      <c r="Y90" s="31"/>
    </row>
    <row r="91" spans="1:23" ht="15">
      <c r="A91" s="43" t="s">
        <v>22</v>
      </c>
      <c r="B91" s="11">
        <v>35.49167114454594</v>
      </c>
      <c r="C91" s="40">
        <v>10.096848492742776</v>
      </c>
      <c r="D91" s="11" t="s">
        <v>0</v>
      </c>
      <c r="E91" s="18">
        <v>1.0307438255332422</v>
      </c>
      <c r="F91" s="19">
        <f t="shared" si="5"/>
        <v>1807.495139906638</v>
      </c>
      <c r="G91" s="15">
        <v>0.4636116063369862</v>
      </c>
      <c r="H91" s="11" t="s">
        <v>0</v>
      </c>
      <c r="I91" s="13">
        <v>0.3933810620936741</v>
      </c>
      <c r="J91" s="9"/>
      <c r="K91" s="16"/>
      <c r="L91" s="11"/>
      <c r="M91" s="18"/>
      <c r="S91" s="31"/>
      <c r="T91" s="31"/>
      <c r="U91" s="33"/>
      <c r="V91" s="33"/>
      <c r="W91" s="12"/>
    </row>
    <row r="92" spans="3:28" ht="15">
      <c r="C92" s="41"/>
      <c r="U92" s="37"/>
      <c r="V92" s="37"/>
      <c r="W92" s="37"/>
      <c r="X92" s="31"/>
      <c r="Y92" s="31"/>
      <c r="Z92" s="33"/>
      <c r="AA92" s="33"/>
      <c r="AB92" s="12"/>
    </row>
    <row r="93" spans="1:28" ht="15">
      <c r="A93" s="29" t="s">
        <v>47</v>
      </c>
      <c r="C93" s="41"/>
      <c r="X93" s="31"/>
      <c r="Y93" s="31"/>
      <c r="Z93" s="33"/>
      <c r="AA93" s="33"/>
      <c r="AB93" s="12"/>
    </row>
    <row r="94" spans="1:28" ht="15">
      <c r="A94" s="9" t="s">
        <v>17</v>
      </c>
      <c r="B94" s="11">
        <v>48.5862665897288</v>
      </c>
      <c r="C94" s="40">
        <v>0.7176635580994408</v>
      </c>
      <c r="D94" s="11" t="s">
        <v>0</v>
      </c>
      <c r="E94" s="18">
        <v>0.7176635580994408</v>
      </c>
      <c r="F94" s="19">
        <f>2006.252-C94/0.0525</f>
        <v>1992.582217940963</v>
      </c>
      <c r="G94" s="15">
        <v>28.02961241877762</v>
      </c>
      <c r="H94" s="11" t="s">
        <v>0</v>
      </c>
      <c r="I94" s="13">
        <v>0.8969552384431436</v>
      </c>
      <c r="J94" s="9"/>
      <c r="K94" s="16"/>
      <c r="L94" s="11"/>
      <c r="M94" s="18"/>
      <c r="X94" s="31"/>
      <c r="Y94" s="31"/>
      <c r="Z94" s="33"/>
      <c r="AA94" s="33"/>
      <c r="AB94" s="12"/>
    </row>
    <row r="95" spans="1:28" ht="15">
      <c r="A95" s="43" t="s">
        <v>18</v>
      </c>
      <c r="B95" s="11">
        <v>43.01176069541503</v>
      </c>
      <c r="C95" s="40">
        <v>2.277113637245139</v>
      </c>
      <c r="D95" s="11" t="s">
        <v>0</v>
      </c>
      <c r="E95" s="18">
        <v>0.8417865210462571</v>
      </c>
      <c r="F95" s="19">
        <f>2006.252-C95/0.0525</f>
        <v>1962.8784069096164</v>
      </c>
      <c r="G95" s="15">
        <v>12.807468080499511</v>
      </c>
      <c r="H95" s="11" t="s">
        <v>0</v>
      </c>
      <c r="I95" s="13">
        <v>0.36024307741945255</v>
      </c>
      <c r="J95" s="9"/>
      <c r="K95" s="16"/>
      <c r="L95" s="11"/>
      <c r="M95" s="18"/>
      <c r="X95" s="31"/>
      <c r="Y95" s="31"/>
      <c r="Z95" s="33"/>
      <c r="AA95" s="33"/>
      <c r="AB95" s="12"/>
    </row>
    <row r="96" spans="1:28" ht="15">
      <c r="A96" s="43" t="s">
        <v>19</v>
      </c>
      <c r="B96" s="11">
        <v>40.90299079754601</v>
      </c>
      <c r="C96" s="40">
        <v>4.0110022268199375</v>
      </c>
      <c r="D96" s="11" t="s">
        <v>0</v>
      </c>
      <c r="E96" s="18">
        <v>0.8921020685285417</v>
      </c>
      <c r="F96" s="19">
        <f>2006.252-C96/0.0525</f>
        <v>1929.851957584382</v>
      </c>
      <c r="G96" s="15">
        <v>4.419889802768319</v>
      </c>
      <c r="H96" s="11" t="s">
        <v>0</v>
      </c>
      <c r="I96" s="13">
        <v>0.36210091304679026</v>
      </c>
      <c r="J96" s="9"/>
      <c r="K96" s="16"/>
      <c r="L96" s="11"/>
      <c r="M96" s="18"/>
      <c r="X96" s="31"/>
      <c r="Y96" s="31"/>
      <c r="Z96" s="33"/>
      <c r="AA96" s="33"/>
      <c r="AB96" s="12"/>
    </row>
    <row r="97" spans="1:28" ht="15">
      <c r="A97" s="43" t="s">
        <v>20</v>
      </c>
      <c r="B97" s="11">
        <v>39.45169924568091</v>
      </c>
      <c r="C97" s="40">
        <v>5.830998733089057</v>
      </c>
      <c r="D97" s="11" t="s">
        <v>0</v>
      </c>
      <c r="E97" s="18">
        <v>0.9278944377405782</v>
      </c>
      <c r="F97" s="19">
        <f>2006.252-C97/0.0525</f>
        <v>1895.1853574649704</v>
      </c>
      <c r="G97" s="15">
        <v>1.478393287168093</v>
      </c>
      <c r="H97" s="11" t="s">
        <v>0</v>
      </c>
      <c r="I97" s="13">
        <v>0.28924260172728694</v>
      </c>
      <c r="J97" s="9"/>
      <c r="K97" s="16"/>
      <c r="L97" s="11"/>
      <c r="M97" s="18"/>
      <c r="X97" s="31"/>
      <c r="Y97" s="31"/>
      <c r="Z97" s="33"/>
      <c r="AA97" s="33"/>
      <c r="AB97" s="12"/>
    </row>
    <row r="98" spans="1:23" ht="15">
      <c r="A98" s="43" t="s">
        <v>21</v>
      </c>
      <c r="B98" s="11">
        <v>37.079739482485486</v>
      </c>
      <c r="C98" s="40">
        <v>7.74744668398279</v>
      </c>
      <c r="D98" s="11" t="s">
        <v>0</v>
      </c>
      <c r="E98" s="18">
        <v>0.9885535131531541</v>
      </c>
      <c r="F98" s="19">
        <f>2006.252-C98/0.0525</f>
        <v>1858.6815869717564</v>
      </c>
      <c r="G98" s="15">
        <v>0.45194512531307424</v>
      </c>
      <c r="H98" s="11" t="s">
        <v>0</v>
      </c>
      <c r="I98" s="13">
        <v>0.22810266100635662</v>
      </c>
      <c r="J98" s="9"/>
      <c r="K98" s="16"/>
      <c r="L98" s="11"/>
      <c r="M98" s="18"/>
      <c r="S98" s="31"/>
      <c r="T98" s="31"/>
      <c r="U98" s="33"/>
      <c r="V98" s="33"/>
      <c r="W98" s="12"/>
    </row>
    <row r="99" spans="1:28" ht="15">
      <c r="A99" s="43"/>
      <c r="B99" s="11"/>
      <c r="C99" s="40"/>
      <c r="D99" s="11"/>
      <c r="E99" s="18"/>
      <c r="F99" s="19"/>
      <c r="G99" s="15"/>
      <c r="H99" s="11"/>
      <c r="I99" s="13"/>
      <c r="J99" s="9"/>
      <c r="K99" s="16"/>
      <c r="L99" s="11"/>
      <c r="M99" s="18"/>
      <c r="T99" s="37"/>
      <c r="U99" s="37"/>
      <c r="V99" s="37"/>
      <c r="W99" s="37"/>
      <c r="X99" s="31"/>
      <c r="Y99" s="31"/>
      <c r="Z99" s="33"/>
      <c r="AA99" s="33"/>
      <c r="AB99" s="12"/>
    </row>
    <row r="100" spans="1:28" ht="15">
      <c r="A100" s="29" t="s">
        <v>48</v>
      </c>
      <c r="B100" s="11"/>
      <c r="C100" s="40"/>
      <c r="D100" s="11"/>
      <c r="E100" s="18"/>
      <c r="F100" s="19"/>
      <c r="G100" s="15"/>
      <c r="H100" s="11"/>
      <c r="I100" s="13"/>
      <c r="J100" s="9"/>
      <c r="K100" s="16"/>
      <c r="L100" s="11"/>
      <c r="M100" s="18"/>
      <c r="T100" s="37"/>
      <c r="U100" s="37"/>
      <c r="V100" s="37"/>
      <c r="W100" s="37"/>
      <c r="X100" s="31"/>
      <c r="Y100" s="31"/>
      <c r="Z100" s="33"/>
      <c r="AA100" s="33"/>
      <c r="AB100" s="12"/>
    </row>
    <row r="101" spans="1:28" ht="15">
      <c r="A101" s="9" t="s">
        <v>17</v>
      </c>
      <c r="B101" s="11">
        <v>41.94487779511181</v>
      </c>
      <c r="C101" s="40">
        <v>0.8669977605613988</v>
      </c>
      <c r="D101" s="11" t="s">
        <v>0</v>
      </c>
      <c r="E101" s="18">
        <v>0.8669977605613988</v>
      </c>
      <c r="F101" s="19">
        <f aca="true" t="shared" si="6" ref="F101:F106">2006.252-C101/0.0746</f>
        <v>1994.630046105075</v>
      </c>
      <c r="G101" s="15">
        <v>5.849399271110173</v>
      </c>
      <c r="H101" s="11" t="s">
        <v>0</v>
      </c>
      <c r="I101" s="13">
        <v>0.26500056932379445</v>
      </c>
      <c r="J101" s="9"/>
      <c r="K101" s="16"/>
      <c r="L101" s="11"/>
      <c r="M101" s="18"/>
      <c r="T101" s="37"/>
      <c r="U101" s="37"/>
      <c r="V101" s="37"/>
      <c r="W101" s="37"/>
      <c r="X101" s="31"/>
      <c r="Y101" s="31"/>
      <c r="Z101" s="33"/>
      <c r="AA101" s="33"/>
      <c r="AB101" s="12"/>
    </row>
    <row r="102" spans="1:28" ht="15">
      <c r="A102" s="43" t="s">
        <v>18</v>
      </c>
      <c r="B102" s="11">
        <v>38.96824063182658</v>
      </c>
      <c r="C102" s="40">
        <v>2.674032100273224</v>
      </c>
      <c r="D102" s="11" t="s">
        <v>0</v>
      </c>
      <c r="E102" s="18">
        <v>0.9400365791504262</v>
      </c>
      <c r="F102" s="19">
        <f t="shared" si="6"/>
        <v>1970.4070656799836</v>
      </c>
      <c r="G102" s="15">
        <v>3.6074890385297302</v>
      </c>
      <c r="H102" s="11" t="s">
        <v>0</v>
      </c>
      <c r="I102" s="13">
        <v>0.4586407482642159</v>
      </c>
      <c r="J102" s="9"/>
      <c r="K102" s="16"/>
      <c r="L102" s="11"/>
      <c r="M102" s="18"/>
      <c r="T102" s="37"/>
      <c r="U102" s="37"/>
      <c r="V102" s="37"/>
      <c r="W102" s="37"/>
      <c r="X102" s="31"/>
      <c r="Y102" s="31"/>
      <c r="Z102" s="33"/>
      <c r="AA102" s="33"/>
      <c r="AB102" s="12"/>
    </row>
    <row r="103" spans="1:28" ht="15">
      <c r="A103" s="43" t="s">
        <v>19</v>
      </c>
      <c r="B103" s="11">
        <v>27.96040571917389</v>
      </c>
      <c r="C103" s="40">
        <v>4.8642276988017485</v>
      </c>
      <c r="D103" s="11" t="s">
        <v>0</v>
      </c>
      <c r="E103" s="18">
        <v>1.2501590193780985</v>
      </c>
      <c r="F103" s="19">
        <f t="shared" si="6"/>
        <v>1941.047875351183</v>
      </c>
      <c r="G103" s="15">
        <v>0.57</v>
      </c>
      <c r="H103" s="11" t="s">
        <v>0</v>
      </c>
      <c r="I103" s="13">
        <v>0.37048273404418036</v>
      </c>
      <c r="J103" s="9"/>
      <c r="K103" s="16"/>
      <c r="L103" s="11"/>
      <c r="M103" s="18"/>
      <c r="T103" s="37"/>
      <c r="U103" s="37"/>
      <c r="V103" s="37"/>
      <c r="W103" s="37"/>
      <c r="X103" s="31"/>
      <c r="Y103" s="31"/>
      <c r="Z103" s="33"/>
      <c r="AA103" s="33"/>
      <c r="AB103" s="12"/>
    </row>
    <row r="104" spans="1:28" ht="15">
      <c r="A104" s="43" t="s">
        <v>20</v>
      </c>
      <c r="B104" s="11">
        <v>28.363822875705253</v>
      </c>
      <c r="C104" s="40">
        <v>7.3519088229592455</v>
      </c>
      <c r="D104" s="11" t="s">
        <v>0</v>
      </c>
      <c r="E104" s="18">
        <v>1.2375221047793985</v>
      </c>
      <c r="F104" s="19">
        <f t="shared" si="6"/>
        <v>1907.7009433919673</v>
      </c>
      <c r="G104" s="15">
        <v>0.27</v>
      </c>
      <c r="H104" s="11" t="s">
        <v>0</v>
      </c>
      <c r="I104" s="13">
        <v>0.16</v>
      </c>
      <c r="J104" s="9"/>
      <c r="K104" s="16"/>
      <c r="L104" s="11"/>
      <c r="M104" s="18"/>
      <c r="T104" s="37"/>
      <c r="U104" s="37"/>
      <c r="V104" s="37"/>
      <c r="W104" s="37"/>
      <c r="X104" s="31"/>
      <c r="Y104" s="31"/>
      <c r="Z104" s="33"/>
      <c r="AA104" s="33"/>
      <c r="AB104" s="12"/>
    </row>
    <row r="105" spans="1:28" ht="15">
      <c r="A105" s="43" t="s">
        <v>21</v>
      </c>
      <c r="B105" s="11">
        <v>26.944897800575106</v>
      </c>
      <c r="C105" s="40">
        <v>9.871883826076921</v>
      </c>
      <c r="D105" s="11" t="s">
        <v>0</v>
      </c>
      <c r="E105" s="18">
        <v>1.2824528983382768</v>
      </c>
      <c r="F105" s="19">
        <f t="shared" si="6"/>
        <v>1873.92111761291</v>
      </c>
      <c r="G105" s="15">
        <v>0.11344706247328769</v>
      </c>
      <c r="H105" s="11" t="s">
        <v>0</v>
      </c>
      <c r="I105" s="13">
        <v>0.1</v>
      </c>
      <c r="J105" s="9"/>
      <c r="K105" s="16"/>
      <c r="L105" s="11"/>
      <c r="M105" s="18"/>
      <c r="T105" s="37"/>
      <c r="U105" s="37"/>
      <c r="V105" s="37"/>
      <c r="W105" s="37"/>
      <c r="X105" s="31"/>
      <c r="Y105" s="31"/>
      <c r="Z105" s="33"/>
      <c r="AA105" s="33"/>
      <c r="AB105" s="12"/>
    </row>
    <row r="106" spans="1:28" ht="15">
      <c r="A106" s="43" t="s">
        <v>49</v>
      </c>
      <c r="B106" s="11">
        <v>26.783508338480548</v>
      </c>
      <c r="C106" s="40">
        <v>12.441986725868228</v>
      </c>
      <c r="D106" s="11" t="s">
        <v>0</v>
      </c>
      <c r="E106" s="18">
        <v>1.2876500014530283</v>
      </c>
      <c r="F106" s="19">
        <f t="shared" si="6"/>
        <v>1839.4693361143668</v>
      </c>
      <c r="G106" s="15">
        <v>0.08114162259860092</v>
      </c>
      <c r="H106" s="11" t="s">
        <v>0</v>
      </c>
      <c r="I106" s="13">
        <v>0.07</v>
      </c>
      <c r="J106" s="9"/>
      <c r="K106" s="16"/>
      <c r="L106" s="11"/>
      <c r="M106" s="18"/>
      <c r="T106" s="37"/>
      <c r="U106" s="37"/>
      <c r="V106" s="37"/>
      <c r="W106" s="37"/>
      <c r="X106" s="31"/>
      <c r="Y106" s="31"/>
      <c r="Z106" s="33"/>
      <c r="AA106" s="33"/>
      <c r="AB106" s="12"/>
    </row>
    <row r="107" spans="1:28" ht="15">
      <c r="A107" s="43"/>
      <c r="B107" s="11"/>
      <c r="C107" s="40"/>
      <c r="D107" s="11"/>
      <c r="E107" s="18"/>
      <c r="F107" s="19"/>
      <c r="G107" s="15"/>
      <c r="H107" s="11"/>
      <c r="I107" s="13"/>
      <c r="J107" s="9"/>
      <c r="K107" s="16"/>
      <c r="L107" s="11"/>
      <c r="M107" s="18"/>
      <c r="T107" s="37"/>
      <c r="U107" s="37"/>
      <c r="V107" s="37"/>
      <c r="W107" s="37"/>
      <c r="X107" s="31"/>
      <c r="Y107" s="31"/>
      <c r="Z107" s="33"/>
      <c r="AA107" s="33"/>
      <c r="AB107" s="12"/>
    </row>
    <row r="108" spans="1:28" ht="15">
      <c r="A108" s="29" t="s">
        <v>50</v>
      </c>
      <c r="B108" s="11"/>
      <c r="C108" s="40"/>
      <c r="D108" s="11"/>
      <c r="E108" s="18"/>
      <c r="F108" s="19"/>
      <c r="G108" s="15"/>
      <c r="H108" s="11"/>
      <c r="I108" s="13"/>
      <c r="J108" s="9"/>
      <c r="K108" s="16"/>
      <c r="L108" s="11"/>
      <c r="M108" s="18"/>
      <c r="T108" s="37"/>
      <c r="U108" s="37"/>
      <c r="V108" s="37"/>
      <c r="W108" s="37"/>
      <c r="X108" s="31"/>
      <c r="Y108" s="31"/>
      <c r="Z108" s="33"/>
      <c r="AA108" s="33"/>
      <c r="AB108" s="12"/>
    </row>
    <row r="109" spans="1:28" ht="15">
      <c r="A109" s="9" t="s">
        <v>17</v>
      </c>
      <c r="B109" s="11">
        <v>45.54356206630686</v>
      </c>
      <c r="C109" s="40">
        <v>0.783881047088499</v>
      </c>
      <c r="D109" s="11" t="s">
        <v>0</v>
      </c>
      <c r="E109" s="18">
        <v>0.783881047088499</v>
      </c>
      <c r="F109" s="19">
        <f aca="true" t="shared" si="7" ref="F109:F114">2006.252-C109/0.082</f>
        <v>1996.692475035506</v>
      </c>
      <c r="G109" s="15">
        <v>23.27888969187676</v>
      </c>
      <c r="H109" s="11" t="s">
        <v>0</v>
      </c>
      <c r="I109" s="13">
        <v>1.0862973730203864</v>
      </c>
      <c r="J109" s="9"/>
      <c r="K109" s="16"/>
      <c r="L109" s="11"/>
      <c r="M109" s="18"/>
      <c r="T109" s="37"/>
      <c r="U109" s="37"/>
      <c r="V109" s="37"/>
      <c r="W109" s="37"/>
      <c r="X109" s="31"/>
      <c r="Y109" s="31"/>
      <c r="Z109" s="33"/>
      <c r="AA109" s="33"/>
      <c r="AB109" s="12"/>
    </row>
    <row r="110" spans="1:28" ht="15">
      <c r="A110" s="43" t="s">
        <v>18</v>
      </c>
      <c r="B110" s="11">
        <v>38.66564286323692</v>
      </c>
      <c r="C110" s="40">
        <v>2.515455309922136</v>
      </c>
      <c r="D110" s="11" t="s">
        <v>0</v>
      </c>
      <c r="E110" s="18">
        <v>0.947693215745138</v>
      </c>
      <c r="F110" s="19">
        <f t="shared" si="7"/>
        <v>1975.5757157326568</v>
      </c>
      <c r="G110" s="15">
        <v>12.302304497714657</v>
      </c>
      <c r="H110" s="11" t="s">
        <v>0</v>
      </c>
      <c r="I110" s="13">
        <v>0.7927509377802311</v>
      </c>
      <c r="J110" s="9"/>
      <c r="K110" s="16"/>
      <c r="L110" s="11"/>
      <c r="M110" s="18"/>
      <c r="T110" s="37"/>
      <c r="U110" s="37"/>
      <c r="V110" s="37"/>
      <c r="W110" s="37"/>
      <c r="X110" s="31"/>
      <c r="Y110" s="31"/>
      <c r="Z110" s="33"/>
      <c r="AA110" s="33"/>
      <c r="AB110" s="12"/>
    </row>
    <row r="111" spans="1:28" ht="15">
      <c r="A111" s="43" t="s">
        <v>19</v>
      </c>
      <c r="B111" s="11">
        <v>36.17169051257118</v>
      </c>
      <c r="C111" s="40">
        <v>4.475666337072138</v>
      </c>
      <c r="D111" s="11" t="s">
        <v>0</v>
      </c>
      <c r="E111" s="18">
        <v>1.0125178114048639</v>
      </c>
      <c r="F111" s="19">
        <f t="shared" si="7"/>
        <v>1951.6707032064373</v>
      </c>
      <c r="G111" s="15">
        <v>11.596401959087585</v>
      </c>
      <c r="H111" s="11" t="s">
        <v>0</v>
      </c>
      <c r="I111" s="13">
        <v>0.49676747031442503</v>
      </c>
      <c r="J111" s="9"/>
      <c r="K111" s="16"/>
      <c r="L111" s="11"/>
      <c r="M111" s="18"/>
      <c r="T111" s="37"/>
      <c r="U111" s="37"/>
      <c r="V111" s="37"/>
      <c r="W111" s="37"/>
      <c r="X111" s="31"/>
      <c r="Y111" s="31"/>
      <c r="Z111" s="33"/>
      <c r="AA111" s="33"/>
      <c r="AB111" s="12"/>
    </row>
    <row r="112" spans="1:28" ht="15">
      <c r="A112" s="43" t="s">
        <v>20</v>
      </c>
      <c r="B112" s="11">
        <v>34.15447962515974</v>
      </c>
      <c r="C112" s="40">
        <v>6.555486439614198</v>
      </c>
      <c r="D112" s="11" t="s">
        <v>0</v>
      </c>
      <c r="E112" s="18">
        <v>1.0673022911371954</v>
      </c>
      <c r="F112" s="19">
        <f t="shared" si="7"/>
        <v>1926.307043419339</v>
      </c>
      <c r="G112" s="15">
        <v>2.824139331562764</v>
      </c>
      <c r="H112" s="11" t="s">
        <v>0</v>
      </c>
      <c r="I112" s="13">
        <v>0.529727303759625</v>
      </c>
      <c r="J112" s="9"/>
      <c r="K112" s="16"/>
      <c r="L112" s="11"/>
      <c r="M112" s="18"/>
      <c r="T112" s="37"/>
      <c r="U112" s="37"/>
      <c r="V112" s="37"/>
      <c r="W112" s="37"/>
      <c r="X112" s="31"/>
      <c r="Y112" s="31"/>
      <c r="Z112" s="33"/>
      <c r="AA112" s="33"/>
      <c r="AB112" s="12"/>
    </row>
    <row r="113" spans="1:28" ht="15">
      <c r="A113" s="43" t="s">
        <v>21</v>
      </c>
      <c r="B113" s="11">
        <v>32.1736476691844</v>
      </c>
      <c r="C113" s="40">
        <v>8.74606886761895</v>
      </c>
      <c r="D113" s="11" t="s">
        <v>0</v>
      </c>
      <c r="E113" s="18">
        <v>1.1232801368675567</v>
      </c>
      <c r="F113" s="19">
        <f t="shared" si="7"/>
        <v>1899.5926235656225</v>
      </c>
      <c r="G113" s="15">
        <v>1.1203823935363493</v>
      </c>
      <c r="H113" s="11" t="s">
        <v>0</v>
      </c>
      <c r="I113" s="13">
        <v>0.3980954811963415</v>
      </c>
      <c r="J113" s="9"/>
      <c r="K113" s="16"/>
      <c r="L113" s="11"/>
      <c r="M113" s="18"/>
      <c r="T113" s="37"/>
      <c r="U113" s="37"/>
      <c r="V113" s="37"/>
      <c r="W113" s="37"/>
      <c r="X113" s="31"/>
      <c r="Y113" s="31"/>
      <c r="Z113" s="33"/>
      <c r="AA113" s="33"/>
      <c r="AB113" s="12"/>
    </row>
    <row r="114" spans="1:28" ht="15">
      <c r="A114" s="43" t="s">
        <v>49</v>
      </c>
      <c r="B114" s="11">
        <v>29.295103389960797</v>
      </c>
      <c r="C114" s="40">
        <v>11.078105808315023</v>
      </c>
      <c r="D114" s="11" t="s">
        <v>0</v>
      </c>
      <c r="E114" s="18">
        <v>1.2087568038285157</v>
      </c>
      <c r="F114" s="19">
        <f t="shared" si="7"/>
        <v>1871.153148679085</v>
      </c>
      <c r="G114" s="15">
        <v>0.6780837546195171</v>
      </c>
      <c r="H114" s="11" t="s">
        <v>0</v>
      </c>
      <c r="I114" s="13">
        <v>0.3675849791076313</v>
      </c>
      <c r="J114" s="9"/>
      <c r="K114" s="16"/>
      <c r="L114" s="11"/>
      <c r="M114" s="18"/>
      <c r="T114" s="37"/>
      <c r="U114" s="37"/>
      <c r="V114" s="37"/>
      <c r="W114" s="37"/>
      <c r="X114" s="31"/>
      <c r="Y114" s="31"/>
      <c r="Z114" s="33"/>
      <c r="AA114" s="33"/>
      <c r="AB114" s="12"/>
    </row>
    <row r="115" spans="1:28" ht="15">
      <c r="A115" s="43"/>
      <c r="B115" s="11"/>
      <c r="C115" s="40"/>
      <c r="D115" s="11"/>
      <c r="E115" s="18"/>
      <c r="F115" s="19"/>
      <c r="G115" s="15"/>
      <c r="H115" s="11"/>
      <c r="I115" s="13"/>
      <c r="J115" s="9"/>
      <c r="K115" s="16"/>
      <c r="L115" s="11"/>
      <c r="M115" s="18"/>
      <c r="T115" s="37"/>
      <c r="U115" s="37"/>
      <c r="V115" s="37"/>
      <c r="W115" s="37"/>
      <c r="X115" s="31"/>
      <c r="Y115" s="31"/>
      <c r="Z115" s="33"/>
      <c r="AA115" s="33"/>
      <c r="AB115" s="12"/>
    </row>
    <row r="116" spans="1:28" ht="15">
      <c r="A116" s="43"/>
      <c r="B116" s="11"/>
      <c r="C116" s="40"/>
      <c r="D116" s="11"/>
      <c r="E116" s="18"/>
      <c r="F116" s="19"/>
      <c r="G116" s="15"/>
      <c r="H116" s="11"/>
      <c r="I116" s="13"/>
      <c r="J116" s="9"/>
      <c r="K116" s="16"/>
      <c r="L116" s="11"/>
      <c r="M116" s="18"/>
      <c r="T116" s="37"/>
      <c r="U116" s="37"/>
      <c r="V116" s="37"/>
      <c r="W116" s="37"/>
      <c r="X116" s="31"/>
      <c r="Y116" s="31"/>
      <c r="Z116" s="33"/>
      <c r="AA116" s="33"/>
      <c r="AB116" s="12"/>
    </row>
    <row r="117" spans="1:28" ht="15">
      <c r="A117" s="29" t="s">
        <v>51</v>
      </c>
      <c r="B117" s="11"/>
      <c r="C117" s="40"/>
      <c r="D117" s="11"/>
      <c r="E117" s="18"/>
      <c r="F117" s="19"/>
      <c r="G117" s="15"/>
      <c r="H117" s="11"/>
      <c r="I117" s="13"/>
      <c r="J117" s="9"/>
      <c r="K117" s="16"/>
      <c r="L117" s="11"/>
      <c r="M117" s="18"/>
      <c r="T117" s="37"/>
      <c r="U117" s="37"/>
      <c r="V117" s="37"/>
      <c r="W117" s="37"/>
      <c r="X117" s="31"/>
      <c r="Y117" s="31"/>
      <c r="Z117" s="33"/>
      <c r="AA117" s="33"/>
      <c r="AB117" s="12"/>
    </row>
    <row r="118" spans="1:28" ht="15">
      <c r="A118" s="9" t="s">
        <v>17</v>
      </c>
      <c r="B118" s="11">
        <v>39.51821288655497</v>
      </c>
      <c r="C118" s="40">
        <v>0.9262326087359101</v>
      </c>
      <c r="D118" s="11" t="s">
        <v>0</v>
      </c>
      <c r="E118" s="18">
        <v>0.9262326087359101</v>
      </c>
      <c r="F118" s="19">
        <f>2006.252-C118/0.0383</f>
        <v>1982.0683809729526</v>
      </c>
      <c r="G118" s="15">
        <v>16.68801194109126</v>
      </c>
      <c r="H118" s="11" t="s">
        <v>0</v>
      </c>
      <c r="I118" s="13">
        <v>0.44990692167399116</v>
      </c>
      <c r="J118" s="9"/>
      <c r="K118" s="16"/>
      <c r="L118" s="11"/>
      <c r="M118" s="18"/>
      <c r="T118" s="37"/>
      <c r="U118" s="37"/>
      <c r="V118" s="37"/>
      <c r="W118" s="37"/>
      <c r="X118" s="31"/>
      <c r="Y118" s="31"/>
      <c r="Z118" s="33"/>
      <c r="AA118" s="33"/>
      <c r="AB118" s="12"/>
    </row>
    <row r="119" spans="1:28" ht="15">
      <c r="A119" s="43" t="s">
        <v>18</v>
      </c>
      <c r="B119" s="11">
        <v>33.83804584239585</v>
      </c>
      <c r="C119" s="40">
        <v>2.9285614079640636</v>
      </c>
      <c r="D119" s="11" t="s">
        <v>0</v>
      </c>
      <c r="E119" s="18">
        <v>1.0760961904922435</v>
      </c>
      <c r="F119" s="19">
        <f>2006.252-C119/0.0383</f>
        <v>1929.7882556667346</v>
      </c>
      <c r="G119" s="15">
        <v>3.069008973080798</v>
      </c>
      <c r="H119" s="11" t="s">
        <v>0</v>
      </c>
      <c r="I119" s="13">
        <v>0.28217609535728094</v>
      </c>
      <c r="J119" s="9"/>
      <c r="K119" s="16"/>
      <c r="L119" s="11"/>
      <c r="M119" s="18"/>
      <c r="T119" s="37"/>
      <c r="U119" s="37"/>
      <c r="V119" s="37"/>
      <c r="W119" s="37"/>
      <c r="X119" s="31"/>
      <c r="Y119" s="31"/>
      <c r="Z119" s="33"/>
      <c r="AA119" s="33"/>
      <c r="AB119" s="12"/>
    </row>
    <row r="120" spans="1:28" ht="15">
      <c r="A120" s="43" t="s">
        <v>19</v>
      </c>
      <c r="B120" s="11">
        <v>30.705793416260047</v>
      </c>
      <c r="C120" s="40">
        <v>5.170891759316438</v>
      </c>
      <c r="D120" s="11" t="s">
        <v>0</v>
      </c>
      <c r="E120" s="18">
        <v>1.166234160860132</v>
      </c>
      <c r="F120" s="19">
        <f>2006.252-C120/0.0383</f>
        <v>1871.2417712972208</v>
      </c>
      <c r="G120" s="15">
        <v>0.532239543509493</v>
      </c>
      <c r="H120" s="11" t="s">
        <v>0</v>
      </c>
      <c r="I120" s="13">
        <v>0.2136896637221785</v>
      </c>
      <c r="J120" s="9"/>
      <c r="K120" s="16"/>
      <c r="L120" s="11"/>
      <c r="M120" s="18"/>
      <c r="T120" s="37"/>
      <c r="U120" s="37"/>
      <c r="V120" s="37"/>
      <c r="W120" s="37"/>
      <c r="X120" s="31"/>
      <c r="Y120" s="31"/>
      <c r="Z120" s="33"/>
      <c r="AA120" s="33"/>
      <c r="AB120" s="12"/>
    </row>
    <row r="121" spans="1:28" ht="15">
      <c r="A121" s="43"/>
      <c r="B121" s="11"/>
      <c r="C121" s="40"/>
      <c r="D121" s="11"/>
      <c r="E121" s="18"/>
      <c r="F121" s="19"/>
      <c r="G121" s="15"/>
      <c r="H121" s="11"/>
      <c r="I121" s="13"/>
      <c r="J121" s="9"/>
      <c r="K121" s="16"/>
      <c r="L121" s="11"/>
      <c r="M121" s="18"/>
      <c r="T121" s="37"/>
      <c r="U121" s="37"/>
      <c r="V121" s="37"/>
      <c r="W121" s="37"/>
      <c r="X121" s="31"/>
      <c r="Y121" s="31"/>
      <c r="Z121" s="33"/>
      <c r="AA121" s="33"/>
      <c r="AB121" s="12"/>
    </row>
    <row r="122" spans="1:28" ht="15">
      <c r="A122" s="29" t="s">
        <v>52</v>
      </c>
      <c r="B122" s="11"/>
      <c r="C122" s="40"/>
      <c r="D122" s="11"/>
      <c r="E122" s="18"/>
      <c r="F122" s="19"/>
      <c r="G122" s="15"/>
      <c r="H122" s="11"/>
      <c r="I122" s="13"/>
      <c r="J122" s="9"/>
      <c r="K122" s="16"/>
      <c r="L122" s="11"/>
      <c r="M122" s="18"/>
      <c r="T122" s="37"/>
      <c r="U122" s="37"/>
      <c r="V122" s="37"/>
      <c r="W122" s="37"/>
      <c r="X122" s="31"/>
      <c r="Y122" s="31"/>
      <c r="Z122" s="33"/>
      <c r="AA122" s="33"/>
      <c r="AB122" s="12"/>
    </row>
    <row r="123" spans="1:28" ht="15">
      <c r="A123" s="9" t="s">
        <v>17</v>
      </c>
      <c r="B123" s="11">
        <v>49.415976991254325</v>
      </c>
      <c r="C123" s="40">
        <v>0.7002104244065616</v>
      </c>
      <c r="D123" s="11" t="s">
        <v>0</v>
      </c>
      <c r="E123" s="18">
        <v>0.7002104244065616</v>
      </c>
      <c r="F123" s="39">
        <v>2005.63</v>
      </c>
      <c r="G123" s="15">
        <v>12.7420007506893</v>
      </c>
      <c r="H123" s="11" t="s">
        <v>0</v>
      </c>
      <c r="I123" s="13">
        <v>0.5033650945793277</v>
      </c>
      <c r="J123" s="9"/>
      <c r="K123" s="16" t="s">
        <v>53</v>
      </c>
      <c r="L123" s="11"/>
      <c r="M123" s="18"/>
      <c r="T123" s="37"/>
      <c r="U123" s="37"/>
      <c r="V123" s="37"/>
      <c r="W123" s="37"/>
      <c r="X123" s="31"/>
      <c r="Y123" s="31"/>
      <c r="Z123" s="33"/>
      <c r="AA123" s="33"/>
      <c r="AB123" s="12"/>
    </row>
    <row r="124" spans="1:28" ht="15">
      <c r="A124" s="43" t="s">
        <v>18</v>
      </c>
      <c r="B124" s="11">
        <v>47.070108126961976</v>
      </c>
      <c r="C124" s="40">
        <v>2.150636319142044</v>
      </c>
      <c r="D124" s="11" t="s">
        <v>0</v>
      </c>
      <c r="E124" s="18">
        <v>0.750215470328921</v>
      </c>
      <c r="F124" s="19">
        <f>$F$123-(C124-$C$123)/0.508</f>
        <v>2002.774830915875</v>
      </c>
      <c r="G124" s="15">
        <v>32.389096765859584</v>
      </c>
      <c r="H124" s="11" t="s">
        <v>0</v>
      </c>
      <c r="I124" s="13">
        <v>1.261270680266149</v>
      </c>
      <c r="J124" s="9"/>
      <c r="K124" s="16"/>
      <c r="L124" s="11"/>
      <c r="M124" s="18"/>
      <c r="T124" s="37"/>
      <c r="U124" s="37"/>
      <c r="V124" s="37"/>
      <c r="W124" s="37"/>
      <c r="X124" s="31"/>
      <c r="Y124" s="31"/>
      <c r="Z124" s="33"/>
      <c r="AA124" s="33"/>
      <c r="AB124" s="12"/>
    </row>
    <row r="125" spans="1:28" ht="15">
      <c r="A125" s="43" t="s">
        <v>19</v>
      </c>
      <c r="B125" s="11">
        <v>44.128334662766996</v>
      </c>
      <c r="C125" s="40">
        <v>3.7167739516338822</v>
      </c>
      <c r="D125" s="11" t="s">
        <v>0</v>
      </c>
      <c r="E125" s="18">
        <v>0.8159221621629175</v>
      </c>
      <c r="F125" s="19">
        <f aca="true" t="shared" si="8" ref="F125:F147">$F$123-(C125-$C$123)/0.508</f>
        <v>1999.6918828204189</v>
      </c>
      <c r="G125" s="15">
        <v>34.361850785220376</v>
      </c>
      <c r="H125" s="11" t="s">
        <v>0</v>
      </c>
      <c r="I125" s="13">
        <v>0.9614622068032586</v>
      </c>
      <c r="J125" s="9"/>
      <c r="K125" s="16"/>
      <c r="L125" s="11"/>
      <c r="M125" s="18"/>
      <c r="T125" s="37"/>
      <c r="U125" s="37"/>
      <c r="V125" s="37"/>
      <c r="W125" s="37"/>
      <c r="X125" s="31"/>
      <c r="Y125" s="31"/>
      <c r="Z125" s="33"/>
      <c r="AA125" s="33"/>
      <c r="AB125" s="12"/>
    </row>
    <row r="126" spans="1:28" ht="15">
      <c r="A126" s="43" t="s">
        <v>20</v>
      </c>
      <c r="B126" s="11">
        <v>42.019068122405045</v>
      </c>
      <c r="C126" s="40">
        <v>5.397924653130813</v>
      </c>
      <c r="D126" s="11" t="s">
        <v>0</v>
      </c>
      <c r="E126" s="18">
        <v>0.8652285393340132</v>
      </c>
      <c r="F126" s="19">
        <f t="shared" si="8"/>
        <v>1996.3825310458185</v>
      </c>
      <c r="G126" s="15">
        <v>22.46661008254536</v>
      </c>
      <c r="H126" s="11" t="s">
        <v>0</v>
      </c>
      <c r="I126" s="13">
        <v>0.6851564796620566</v>
      </c>
      <c r="J126" s="9"/>
      <c r="K126" s="16"/>
      <c r="L126" s="11"/>
      <c r="M126" s="18"/>
      <c r="T126" s="37"/>
      <c r="U126" s="37"/>
      <c r="V126" s="37"/>
      <c r="W126" s="37"/>
      <c r="X126" s="31"/>
      <c r="Y126" s="31"/>
      <c r="Z126" s="33"/>
      <c r="AA126" s="33"/>
      <c r="AB126" s="12"/>
    </row>
    <row r="127" spans="1:28" ht="15">
      <c r="A127" s="43" t="s">
        <v>21</v>
      </c>
      <c r="B127" s="11">
        <v>43.20244254092104</v>
      </c>
      <c r="C127" s="40">
        <v>7.100485447866669</v>
      </c>
      <c r="D127" s="11" t="s">
        <v>0</v>
      </c>
      <c r="E127" s="18">
        <v>0.837332255401843</v>
      </c>
      <c r="F127" s="19">
        <f t="shared" si="8"/>
        <v>1993.0310334183857</v>
      </c>
      <c r="G127" s="15">
        <v>28.565616522825508</v>
      </c>
      <c r="H127" s="11" t="s">
        <v>0</v>
      </c>
      <c r="I127" s="13">
        <v>0.5320102241541618</v>
      </c>
      <c r="J127" s="9"/>
      <c r="K127" s="16"/>
      <c r="L127" s="11"/>
      <c r="M127" s="18"/>
      <c r="T127" s="37"/>
      <c r="U127" s="37"/>
      <c r="V127" s="37"/>
      <c r="W127" s="37"/>
      <c r="X127" s="31"/>
      <c r="Y127" s="31"/>
      <c r="Z127" s="33"/>
      <c r="AA127" s="33"/>
      <c r="AB127" s="12"/>
    </row>
    <row r="128" spans="1:28" ht="15">
      <c r="A128" s="43" t="s">
        <v>22</v>
      </c>
      <c r="B128" s="11">
        <v>42.80684596577017</v>
      </c>
      <c r="C128" s="40">
        <v>8.784408301179255</v>
      </c>
      <c r="D128" s="11" t="s">
        <v>0</v>
      </c>
      <c r="E128" s="18">
        <v>0.8465905979107424</v>
      </c>
      <c r="F128" s="19">
        <f t="shared" si="8"/>
        <v>1989.7162246520224</v>
      </c>
      <c r="G128" s="15">
        <v>22.99041492663745</v>
      </c>
      <c r="H128" s="11" t="s">
        <v>0</v>
      </c>
      <c r="I128" s="13">
        <v>0.8997588963248597</v>
      </c>
      <c r="J128" s="9"/>
      <c r="K128" s="16"/>
      <c r="L128" s="11"/>
      <c r="M128" s="18"/>
      <c r="T128" s="37"/>
      <c r="U128" s="37"/>
      <c r="V128" s="37"/>
      <c r="W128" s="37"/>
      <c r="X128" s="31"/>
      <c r="Y128" s="31"/>
      <c r="Z128" s="33"/>
      <c r="AA128" s="33"/>
      <c r="AB128" s="12"/>
    </row>
    <row r="129" spans="1:28" ht="15">
      <c r="A129" s="43" t="s">
        <v>23</v>
      </c>
      <c r="B129" s="11">
        <v>44.85413290113453</v>
      </c>
      <c r="C129" s="40">
        <v>10.430386995581681</v>
      </c>
      <c r="D129" s="11" t="s">
        <v>0</v>
      </c>
      <c r="E129" s="18">
        <v>0.7993880964916845</v>
      </c>
      <c r="F129" s="19">
        <f t="shared" si="8"/>
        <v>1986.47610911186</v>
      </c>
      <c r="G129" s="15">
        <v>24.483409946998993</v>
      </c>
      <c r="H129" s="11" t="s">
        <v>0</v>
      </c>
      <c r="I129" s="13">
        <v>0.7964584159255605</v>
      </c>
      <c r="J129" s="9"/>
      <c r="K129" s="16"/>
      <c r="L129" s="11"/>
      <c r="M129" s="18"/>
      <c r="T129" s="37"/>
      <c r="U129" s="37"/>
      <c r="V129" s="37"/>
      <c r="W129" s="37"/>
      <c r="X129" s="31"/>
      <c r="Y129" s="31"/>
      <c r="Z129" s="33"/>
      <c r="AA129" s="33"/>
      <c r="AB129" s="12"/>
    </row>
    <row r="130" spans="1:28" ht="15">
      <c r="A130" s="9" t="s">
        <v>24</v>
      </c>
      <c r="B130" s="11">
        <v>43.541509907198396</v>
      </c>
      <c r="C130" s="40">
        <v>12.059225000332054</v>
      </c>
      <c r="D130" s="11" t="s">
        <v>0</v>
      </c>
      <c r="E130" s="18">
        <v>0.8294499082586876</v>
      </c>
      <c r="F130" s="19">
        <f t="shared" si="8"/>
        <v>1983.2697350867609</v>
      </c>
      <c r="G130" s="15">
        <v>19.996457566455263</v>
      </c>
      <c r="H130" s="11" t="s">
        <v>0</v>
      </c>
      <c r="I130" s="13">
        <v>0.9173945517231734</v>
      </c>
      <c r="J130" s="9"/>
      <c r="K130" s="16"/>
      <c r="L130" s="11"/>
      <c r="M130" s="18"/>
      <c r="T130" s="37"/>
      <c r="U130" s="37"/>
      <c r="V130" s="37"/>
      <c r="W130" s="37"/>
      <c r="X130" s="31"/>
      <c r="Y130" s="31"/>
      <c r="Z130" s="33"/>
      <c r="AA130" s="33"/>
      <c r="AB130" s="12"/>
    </row>
    <row r="131" spans="1:28" ht="15">
      <c r="A131" s="43" t="s">
        <v>11</v>
      </c>
      <c r="B131" s="11">
        <v>42.55745925616381</v>
      </c>
      <c r="C131" s="40">
        <v>13.741136568855271</v>
      </c>
      <c r="D131" s="11" t="s">
        <v>0</v>
      </c>
      <c r="E131" s="18">
        <v>0.8524616602645285</v>
      </c>
      <c r="F131" s="19">
        <f t="shared" si="8"/>
        <v>1979.958885542424</v>
      </c>
      <c r="G131" s="15">
        <v>21.14000579010358</v>
      </c>
      <c r="H131" s="11" t="s">
        <v>0</v>
      </c>
      <c r="I131" s="13">
        <v>0.6739048209089512</v>
      </c>
      <c r="J131" s="9"/>
      <c r="K131" s="16"/>
      <c r="L131" s="11"/>
      <c r="M131" s="18"/>
      <c r="T131" s="37"/>
      <c r="U131" s="37"/>
      <c r="V131" s="37"/>
      <c r="W131" s="37"/>
      <c r="X131" s="31"/>
      <c r="Y131" s="31"/>
      <c r="Z131" s="33"/>
      <c r="AA131" s="33"/>
      <c r="AB131" s="12"/>
    </row>
    <row r="132" spans="1:28" ht="15">
      <c r="A132" s="43" t="s">
        <v>12</v>
      </c>
      <c r="B132" s="11">
        <v>38.94230769230769</v>
      </c>
      <c r="C132" s="40">
        <v>15.534289266949523</v>
      </c>
      <c r="D132" s="11" t="s">
        <v>0</v>
      </c>
      <c r="E132" s="18">
        <v>0.9406910378297223</v>
      </c>
      <c r="F132" s="19">
        <f t="shared" si="8"/>
        <v>1976.429057396569</v>
      </c>
      <c r="G132" s="15">
        <v>20.431949673235117</v>
      </c>
      <c r="H132" s="11" t="s">
        <v>0</v>
      </c>
      <c r="I132" s="13">
        <v>0.8247539648773037</v>
      </c>
      <c r="J132" s="9"/>
      <c r="K132" s="16"/>
      <c r="L132" s="11"/>
      <c r="M132" s="18"/>
      <c r="T132" s="37"/>
      <c r="U132" s="37"/>
      <c r="V132" s="37"/>
      <c r="W132" s="37"/>
      <c r="X132" s="31"/>
      <c r="Y132" s="31"/>
      <c r="Z132" s="33"/>
      <c r="AA132" s="33"/>
      <c r="AB132" s="12"/>
    </row>
    <row r="133" spans="1:28" ht="15">
      <c r="A133" s="43" t="s">
        <v>25</v>
      </c>
      <c r="B133" s="11">
        <v>40.96960562672696</v>
      </c>
      <c r="C133" s="40">
        <v>17.36546271033988</v>
      </c>
      <c r="D133" s="11" t="s">
        <v>0</v>
      </c>
      <c r="E133" s="18">
        <v>0.8904824055606358</v>
      </c>
      <c r="F133" s="19">
        <f t="shared" si="8"/>
        <v>1972.824385263911</v>
      </c>
      <c r="G133" s="15">
        <v>14.330288645491942</v>
      </c>
      <c r="H133" s="11" t="s">
        <v>0</v>
      </c>
      <c r="I133" s="13">
        <v>0.6474574494194386</v>
      </c>
      <c r="J133" s="9"/>
      <c r="K133" s="16"/>
      <c r="L133" s="11"/>
      <c r="M133" s="18"/>
      <c r="T133" s="37"/>
      <c r="U133" s="37"/>
      <c r="V133" s="37"/>
      <c r="W133" s="37"/>
      <c r="X133" s="31"/>
      <c r="Y133" s="31"/>
      <c r="Z133" s="33"/>
      <c r="AA133" s="33"/>
      <c r="AB133" s="12"/>
    </row>
    <row r="134" spans="1:28" ht="15">
      <c r="A134" s="43" t="s">
        <v>26</v>
      </c>
      <c r="B134" s="11">
        <v>42.58570504527814</v>
      </c>
      <c r="C134" s="40">
        <v>19.107740464800628</v>
      </c>
      <c r="D134" s="11" t="s">
        <v>0</v>
      </c>
      <c r="E134" s="18">
        <v>0.851795348900111</v>
      </c>
      <c r="F134" s="19">
        <f t="shared" si="8"/>
        <v>1969.3947046448936</v>
      </c>
      <c r="G134" s="15">
        <v>12.807968211766935</v>
      </c>
      <c r="H134" s="11" t="s">
        <v>0</v>
      </c>
      <c r="I134" s="13">
        <v>0.6943603385115896</v>
      </c>
      <c r="J134" s="9"/>
      <c r="K134" s="16"/>
      <c r="L134" s="11"/>
      <c r="M134" s="18"/>
      <c r="T134" s="37"/>
      <c r="U134" s="37"/>
      <c r="V134" s="37"/>
      <c r="W134" s="37"/>
      <c r="X134" s="31"/>
      <c r="Y134" s="31"/>
      <c r="Z134" s="33"/>
      <c r="AA134" s="33"/>
      <c r="AB134" s="12"/>
    </row>
    <row r="135" spans="1:28" ht="15">
      <c r="A135" s="43" t="s">
        <v>27</v>
      </c>
      <c r="B135" s="11">
        <v>41.51438105831877</v>
      </c>
      <c r="C135" s="40">
        <v>20.8368476564269</v>
      </c>
      <c r="D135" s="11" t="s">
        <v>0</v>
      </c>
      <c r="E135" s="18">
        <v>0.8773118427261614</v>
      </c>
      <c r="F135" s="19">
        <f t="shared" si="8"/>
        <v>1965.9909503306687</v>
      </c>
      <c r="G135" s="15">
        <v>11.51170005513819</v>
      </c>
      <c r="H135" s="11" t="s">
        <v>0</v>
      </c>
      <c r="I135" s="13">
        <v>0.5099364906656308</v>
      </c>
      <c r="J135" s="9"/>
      <c r="K135" s="16"/>
      <c r="L135" s="11"/>
      <c r="M135" s="18"/>
      <c r="T135" s="37"/>
      <c r="U135" s="37"/>
      <c r="V135" s="37"/>
      <c r="W135" s="37"/>
      <c r="X135" s="31"/>
      <c r="Y135" s="31"/>
      <c r="Z135" s="33"/>
      <c r="AA135" s="33"/>
      <c r="AB135" s="12"/>
    </row>
    <row r="136" spans="1:28" ht="15">
      <c r="A136" s="43" t="s">
        <v>28</v>
      </c>
      <c r="B136" s="11">
        <v>39.909278350515464</v>
      </c>
      <c r="C136" s="40">
        <v>22.63066346657809</v>
      </c>
      <c r="D136" s="11" t="s">
        <v>0</v>
      </c>
      <c r="E136" s="18">
        <v>0.9165039674250266</v>
      </c>
      <c r="F136" s="19">
        <f t="shared" si="8"/>
        <v>1962.459816846119</v>
      </c>
      <c r="G136" s="15">
        <v>10.879099495368504</v>
      </c>
      <c r="H136" s="11" t="s">
        <v>0</v>
      </c>
      <c r="I136" s="13">
        <v>0.6874793726935446</v>
      </c>
      <c r="J136" s="9"/>
      <c r="K136" s="16"/>
      <c r="L136" s="11"/>
      <c r="M136" s="18"/>
      <c r="T136" s="37"/>
      <c r="U136" s="37"/>
      <c r="V136" s="37"/>
      <c r="W136" s="37"/>
      <c r="X136" s="31"/>
      <c r="Y136" s="31"/>
      <c r="Z136" s="33"/>
      <c r="AA136" s="33"/>
      <c r="AB136" s="12"/>
    </row>
    <row r="137" spans="1:28" ht="15">
      <c r="A137" s="43" t="s">
        <v>29</v>
      </c>
      <c r="B137" s="11">
        <v>42.10396649421039</v>
      </c>
      <c r="C137" s="40">
        <v>24.41037436446428</v>
      </c>
      <c r="D137" s="11" t="s">
        <v>0</v>
      </c>
      <c r="E137" s="18">
        <v>0.8632069304611647</v>
      </c>
      <c r="F137" s="19">
        <f t="shared" si="8"/>
        <v>1958.9564489368943</v>
      </c>
      <c r="G137" s="15">
        <v>12.452609832479109</v>
      </c>
      <c r="H137" s="11" t="s">
        <v>0</v>
      </c>
      <c r="I137" s="13">
        <v>0.4311445912036506</v>
      </c>
      <c r="J137" s="9"/>
      <c r="K137" s="16"/>
      <c r="L137" s="11"/>
      <c r="M137" s="18"/>
      <c r="T137" s="37"/>
      <c r="U137" s="37"/>
      <c r="V137" s="37"/>
      <c r="W137" s="37"/>
      <c r="X137" s="31"/>
      <c r="Y137" s="31"/>
      <c r="Z137" s="33"/>
      <c r="AA137" s="33"/>
      <c r="AB137" s="12"/>
    </row>
    <row r="138" spans="1:28" ht="15">
      <c r="A138" s="43" t="s">
        <v>30</v>
      </c>
      <c r="B138" s="11">
        <v>41.08658743633276</v>
      </c>
      <c r="C138" s="40">
        <v>26.161224279436425</v>
      </c>
      <c r="D138" s="11" t="s">
        <v>0</v>
      </c>
      <c r="E138" s="18">
        <v>0.8876429845109818</v>
      </c>
      <c r="F138" s="19">
        <f t="shared" si="8"/>
        <v>1955.5098939861618</v>
      </c>
      <c r="G138" s="15">
        <v>8.504474140738768</v>
      </c>
      <c r="H138" s="11" t="s">
        <v>0</v>
      </c>
      <c r="I138" s="13">
        <v>0.3872410214066867</v>
      </c>
      <c r="J138" s="9"/>
      <c r="K138" s="16"/>
      <c r="L138" s="11"/>
      <c r="M138" s="18"/>
      <c r="T138" s="37"/>
      <c r="U138" s="37"/>
      <c r="V138" s="37"/>
      <c r="W138" s="37"/>
      <c r="X138" s="31"/>
      <c r="Y138" s="31"/>
      <c r="Z138" s="33"/>
      <c r="AA138" s="33"/>
      <c r="AB138" s="12"/>
    </row>
    <row r="139" spans="1:28" ht="15">
      <c r="A139" s="43" t="s">
        <v>31</v>
      </c>
      <c r="B139" s="11">
        <v>40</v>
      </c>
      <c r="C139" s="40">
        <v>27.963124541357445</v>
      </c>
      <c r="D139" s="11" t="s">
        <v>0</v>
      </c>
      <c r="E139" s="18">
        <v>0.9142572774100358</v>
      </c>
      <c r="F139" s="19">
        <f t="shared" si="8"/>
        <v>1951.9628462264748</v>
      </c>
      <c r="G139" s="15">
        <v>9.294827755482567</v>
      </c>
      <c r="H139" s="11" t="s">
        <v>0</v>
      </c>
      <c r="I139" s="13">
        <v>0.5168136648506605</v>
      </c>
      <c r="J139" s="9"/>
      <c r="K139" s="16"/>
      <c r="L139" s="11"/>
      <c r="M139" s="18"/>
      <c r="T139" s="37"/>
      <c r="U139" s="37"/>
      <c r="V139" s="37"/>
      <c r="W139" s="37"/>
      <c r="X139" s="31"/>
      <c r="Y139" s="31"/>
      <c r="Z139" s="33"/>
      <c r="AA139" s="33"/>
      <c r="AB139" s="12"/>
    </row>
    <row r="140" spans="1:28" ht="15">
      <c r="A140" s="43" t="s">
        <v>32</v>
      </c>
      <c r="B140" s="11">
        <v>38.277123120682646</v>
      </c>
      <c r="C140" s="40">
        <v>29.834970646605985</v>
      </c>
      <c r="D140" s="11" t="s">
        <v>0</v>
      </c>
      <c r="E140" s="18">
        <v>0.957588827838503</v>
      </c>
      <c r="F140" s="19">
        <f t="shared" si="8"/>
        <v>1948.2781097988202</v>
      </c>
      <c r="G140" s="15">
        <v>6.9873771468945565</v>
      </c>
      <c r="H140" s="11" t="s">
        <v>0</v>
      </c>
      <c r="I140" s="13">
        <v>0.588397527773758</v>
      </c>
      <c r="J140" s="9"/>
      <c r="K140" s="16"/>
      <c r="L140" s="11"/>
      <c r="M140" s="18"/>
      <c r="T140" s="37"/>
      <c r="U140" s="37"/>
      <c r="V140" s="37"/>
      <c r="W140" s="37"/>
      <c r="X140" s="31"/>
      <c r="Y140" s="31"/>
      <c r="Z140" s="33"/>
      <c r="AA140" s="33"/>
      <c r="AB140" s="12"/>
    </row>
    <row r="141" spans="1:28" ht="15">
      <c r="A141" s="43" t="s">
        <v>33</v>
      </c>
      <c r="B141" s="11">
        <v>39.301128818061095</v>
      </c>
      <c r="C141" s="40">
        <v>31.724223606214874</v>
      </c>
      <c r="D141" s="11" t="s">
        <v>0</v>
      </c>
      <c r="E141" s="18">
        <v>0.9316641317703848</v>
      </c>
      <c r="F141" s="19">
        <f t="shared" si="8"/>
        <v>1944.5591079098263</v>
      </c>
      <c r="G141" s="15">
        <v>5.894165748306257</v>
      </c>
      <c r="H141" s="11" t="s">
        <v>0</v>
      </c>
      <c r="I141" s="13">
        <v>0.4364744443652769</v>
      </c>
      <c r="J141" s="9"/>
      <c r="K141" s="16"/>
      <c r="L141" s="11"/>
      <c r="M141" s="18"/>
      <c r="T141" s="37"/>
      <c r="U141" s="37"/>
      <c r="V141" s="37"/>
      <c r="W141" s="37"/>
      <c r="X141" s="31"/>
      <c r="Y141" s="31"/>
      <c r="Z141" s="33"/>
      <c r="AA141" s="33"/>
      <c r="AB141" s="12"/>
    </row>
    <row r="142" spans="1:28" ht="15">
      <c r="A142" s="43" t="s">
        <v>34</v>
      </c>
      <c r="B142" s="11">
        <v>39.83695652173914</v>
      </c>
      <c r="C142" s="40">
        <v>33.574185478335224</v>
      </c>
      <c r="D142" s="11" t="s">
        <v>0</v>
      </c>
      <c r="E142" s="18">
        <v>0.9182977403499664</v>
      </c>
      <c r="F142" s="19">
        <f t="shared" si="8"/>
        <v>1940.9174506812428</v>
      </c>
      <c r="G142" s="15">
        <v>5.380113822382063</v>
      </c>
      <c r="H142" s="11" t="s">
        <v>0</v>
      </c>
      <c r="I142" s="13">
        <v>0.4217165979479368</v>
      </c>
      <c r="J142" s="9"/>
      <c r="K142" s="16"/>
      <c r="L142" s="11"/>
      <c r="M142" s="18"/>
      <c r="T142" s="37"/>
      <c r="U142" s="37"/>
      <c r="V142" s="37"/>
      <c r="W142" s="37"/>
      <c r="X142" s="31"/>
      <c r="Y142" s="31"/>
      <c r="Z142" s="33"/>
      <c r="AA142" s="33"/>
      <c r="AB142" s="12"/>
    </row>
    <row r="143" spans="1:28" ht="15">
      <c r="A143" s="43" t="s">
        <v>35</v>
      </c>
      <c r="B143" s="11">
        <v>38.080623755806236</v>
      </c>
      <c r="C143" s="40">
        <v>35.45510490938915</v>
      </c>
      <c r="D143" s="11" t="s">
        <v>0</v>
      </c>
      <c r="E143" s="18">
        <v>0.9626216907039603</v>
      </c>
      <c r="F143" s="19">
        <f t="shared" si="8"/>
        <v>1937.2148533760187</v>
      </c>
      <c r="G143" s="15">
        <v>4.94789038807684</v>
      </c>
      <c r="H143" s="11" t="s">
        <v>0</v>
      </c>
      <c r="I143" s="13">
        <v>0.5836792647227153</v>
      </c>
      <c r="J143" s="9"/>
      <c r="K143" s="16"/>
      <c r="L143" s="11"/>
      <c r="M143" s="18"/>
      <c r="T143" s="37"/>
      <c r="U143" s="37"/>
      <c r="V143" s="37"/>
      <c r="W143" s="37"/>
      <c r="X143" s="31"/>
      <c r="Y143" s="31"/>
      <c r="Z143" s="33"/>
      <c r="AA143" s="33"/>
      <c r="AB143" s="12"/>
    </row>
    <row r="144" spans="1:28" ht="15">
      <c r="A144" s="43" t="s">
        <v>36</v>
      </c>
      <c r="B144" s="11">
        <v>38.61957362977556</v>
      </c>
      <c r="C144" s="40">
        <v>37.3665893756288</v>
      </c>
      <c r="D144" s="11" t="s">
        <v>0</v>
      </c>
      <c r="E144" s="18">
        <v>0.9488627755356864</v>
      </c>
      <c r="F144" s="19">
        <f t="shared" si="8"/>
        <v>1933.4520886786966</v>
      </c>
      <c r="G144" s="15">
        <v>3.9967446080359164</v>
      </c>
      <c r="H144" s="11" t="s">
        <v>0</v>
      </c>
      <c r="I144" s="13">
        <v>0.2840317258810259</v>
      </c>
      <c r="J144" s="9"/>
      <c r="K144" s="16"/>
      <c r="L144" s="11"/>
      <c r="M144" s="18"/>
      <c r="T144" s="37"/>
      <c r="U144" s="37"/>
      <c r="V144" s="37"/>
      <c r="W144" s="37"/>
      <c r="X144" s="31"/>
      <c r="Y144" s="31"/>
      <c r="Z144" s="33"/>
      <c r="AA144" s="33"/>
      <c r="AB144" s="12"/>
    </row>
    <row r="145" spans="1:28" ht="15">
      <c r="A145" s="43" t="s">
        <v>9</v>
      </c>
      <c r="B145" s="11">
        <v>39.74873942398086</v>
      </c>
      <c r="C145" s="40">
        <v>39.23594121756935</v>
      </c>
      <c r="D145" s="11" t="s">
        <v>0</v>
      </c>
      <c r="E145" s="18">
        <v>0.920489066404861</v>
      </c>
      <c r="F145" s="19">
        <f t="shared" si="8"/>
        <v>1929.7722622181836</v>
      </c>
      <c r="G145" s="15">
        <v>4.174137733341886</v>
      </c>
      <c r="H145" s="11" t="s">
        <v>0</v>
      </c>
      <c r="I145" s="13">
        <v>0.3360491416529237</v>
      </c>
      <c r="J145" s="9"/>
      <c r="K145" s="16"/>
      <c r="L145" s="11"/>
      <c r="M145" s="18"/>
      <c r="T145" s="37"/>
      <c r="U145" s="37"/>
      <c r="V145" s="37"/>
      <c r="W145" s="37"/>
      <c r="X145" s="31"/>
      <c r="Y145" s="31"/>
      <c r="Z145" s="33"/>
      <c r="AA145" s="33"/>
      <c r="AB145" s="12"/>
    </row>
    <row r="146" spans="1:28" ht="15">
      <c r="A146" s="43" t="s">
        <v>37</v>
      </c>
      <c r="B146" s="11">
        <v>38.67190632769268</v>
      </c>
      <c r="C146" s="40">
        <v>41.10396456830386</v>
      </c>
      <c r="D146" s="11" t="s">
        <v>0</v>
      </c>
      <c r="E146" s="18">
        <v>0.9475342843296468</v>
      </c>
      <c r="F146" s="19">
        <f t="shared" si="8"/>
        <v>1926.09505089784</v>
      </c>
      <c r="G146" s="15">
        <v>2.783046338232894</v>
      </c>
      <c r="H146" s="11" t="s">
        <v>0</v>
      </c>
      <c r="I146" s="13">
        <v>0.3063449717223386</v>
      </c>
      <c r="J146" s="9"/>
      <c r="K146" s="16"/>
      <c r="L146" s="11"/>
      <c r="M146" s="18"/>
      <c r="T146" s="37"/>
      <c r="U146" s="37"/>
      <c r="V146" s="37"/>
      <c r="W146" s="37"/>
      <c r="X146" s="31"/>
      <c r="Y146" s="31"/>
      <c r="Z146" s="33"/>
      <c r="AA146" s="33"/>
      <c r="AB146" s="12"/>
    </row>
    <row r="147" spans="1:28" ht="15">
      <c r="A147" s="9" t="s">
        <v>38</v>
      </c>
      <c r="B147" s="11">
        <v>40.18195050946143</v>
      </c>
      <c r="C147" s="40">
        <v>42.96126171406506</v>
      </c>
      <c r="D147" s="11" t="s">
        <v>0</v>
      </c>
      <c r="E147" s="18">
        <v>0.90976286143155</v>
      </c>
      <c r="F147" s="19">
        <f t="shared" si="8"/>
        <v>1922.4389541542157</v>
      </c>
      <c r="G147" s="15">
        <v>3.161368712662088</v>
      </c>
      <c r="H147" s="11" t="s">
        <v>0</v>
      </c>
      <c r="I147" s="13">
        <v>0.2972391072465247</v>
      </c>
      <c r="J147" s="9"/>
      <c r="K147" s="16"/>
      <c r="L147" s="11"/>
      <c r="M147" s="18"/>
      <c r="T147" s="37"/>
      <c r="U147" s="37"/>
      <c r="V147" s="37"/>
      <c r="W147" s="37"/>
      <c r="X147" s="31"/>
      <c r="Y147" s="31"/>
      <c r="Z147" s="33"/>
      <c r="AA147" s="33"/>
      <c r="AB147" s="12"/>
    </row>
    <row r="148" spans="1:28" ht="15">
      <c r="A148" s="43"/>
      <c r="B148" s="11"/>
      <c r="C148" s="40"/>
      <c r="D148" s="11"/>
      <c r="E148" s="18"/>
      <c r="F148" s="19"/>
      <c r="G148" s="15"/>
      <c r="H148" s="11"/>
      <c r="I148" s="13"/>
      <c r="J148" s="9"/>
      <c r="K148" s="16"/>
      <c r="L148" s="11"/>
      <c r="M148" s="18"/>
      <c r="T148" s="37"/>
      <c r="U148" s="37"/>
      <c r="V148" s="37"/>
      <c r="W148" s="37"/>
      <c r="X148" s="31"/>
      <c r="Y148" s="31"/>
      <c r="Z148" s="33"/>
      <c r="AA148" s="33"/>
      <c r="AB148" s="12"/>
    </row>
    <row r="149" spans="1:28" ht="15">
      <c r="A149" s="29" t="s">
        <v>54</v>
      </c>
      <c r="B149" s="11"/>
      <c r="C149" s="40"/>
      <c r="D149" s="11"/>
      <c r="E149" s="18"/>
      <c r="F149" s="19"/>
      <c r="G149" s="15"/>
      <c r="H149" s="11"/>
      <c r="I149" s="13"/>
      <c r="J149" s="9"/>
      <c r="K149" s="16"/>
      <c r="L149" s="11"/>
      <c r="M149" s="18"/>
      <c r="T149" s="37"/>
      <c r="U149" s="37"/>
      <c r="V149" s="37"/>
      <c r="W149" s="37"/>
      <c r="X149" s="31"/>
      <c r="Y149" s="31"/>
      <c r="Z149" s="33"/>
      <c r="AA149" s="33"/>
      <c r="AB149" s="12"/>
    </row>
    <row r="150" spans="1:28" ht="15">
      <c r="A150" s="9" t="s">
        <v>17</v>
      </c>
      <c r="B150" s="11">
        <v>47.58498754319698</v>
      </c>
      <c r="C150" s="40">
        <v>0.7390639286162711</v>
      </c>
      <c r="D150" s="11" t="s">
        <v>0</v>
      </c>
      <c r="E150" s="18">
        <v>0.7390639286162711</v>
      </c>
      <c r="F150" s="39">
        <v>2005.63</v>
      </c>
      <c r="G150" s="15">
        <v>24.191337054255413</v>
      </c>
      <c r="H150" s="11" t="s">
        <v>0</v>
      </c>
      <c r="I150" s="13">
        <v>0.9048158348174363</v>
      </c>
      <c r="J150" s="9"/>
      <c r="K150" s="27">
        <v>0.03942573169527527</v>
      </c>
      <c r="L150" s="28" t="s">
        <v>0</v>
      </c>
      <c r="M150" s="26">
        <v>0.009909141121272395</v>
      </c>
      <c r="T150" s="37"/>
      <c r="U150" s="37"/>
      <c r="V150" s="37"/>
      <c r="W150" s="37"/>
      <c r="X150" s="31"/>
      <c r="Y150" s="31"/>
      <c r="Z150" s="33"/>
      <c r="AA150" s="33"/>
      <c r="AB150" s="12"/>
    </row>
    <row r="151" spans="1:28" ht="15">
      <c r="A151" s="43" t="s">
        <v>18</v>
      </c>
      <c r="B151" s="11">
        <v>47.72782700593448</v>
      </c>
      <c r="C151" s="40">
        <v>2.2141159151590317</v>
      </c>
      <c r="D151" s="11" t="s">
        <v>0</v>
      </c>
      <c r="E151" s="18">
        <v>0.7359880579264897</v>
      </c>
      <c r="F151" s="19">
        <f>F150-(2005.63-1963)/5</f>
        <v>1997.104</v>
      </c>
      <c r="G151" s="15">
        <v>32.0941073733645</v>
      </c>
      <c r="H151" s="11" t="s">
        <v>0</v>
      </c>
      <c r="I151" s="13">
        <v>1.4935328671638288</v>
      </c>
      <c r="J151" s="9"/>
      <c r="K151" s="27">
        <v>0.05129357786360388</v>
      </c>
      <c r="L151" s="28" t="s">
        <v>0</v>
      </c>
      <c r="M151" s="26">
        <v>0.010686162054917476</v>
      </c>
      <c r="T151" s="37"/>
      <c r="U151" s="37"/>
      <c r="V151" s="37"/>
      <c r="W151" s="37"/>
      <c r="X151" s="31"/>
      <c r="Y151" s="31"/>
      <c r="Z151" s="33"/>
      <c r="AA151" s="33"/>
      <c r="AB151" s="12"/>
    </row>
    <row r="152" spans="1:28" ht="15">
      <c r="A152" s="43" t="s">
        <v>19</v>
      </c>
      <c r="B152" s="11">
        <v>44.140786749482395</v>
      </c>
      <c r="C152" s="40">
        <v>3.7657406400260873</v>
      </c>
      <c r="D152" s="11" t="s">
        <v>0</v>
      </c>
      <c r="E152" s="18">
        <v>0.8156366669405661</v>
      </c>
      <c r="F152" s="19">
        <f>F151-(2005.63-1963)/5</f>
        <v>1988.578</v>
      </c>
      <c r="G152" s="15">
        <v>36.58567640066307</v>
      </c>
      <c r="H152" s="11" t="s">
        <v>0</v>
      </c>
      <c r="I152" s="13">
        <v>1.1875918729575332</v>
      </c>
      <c r="J152" s="9"/>
      <c r="K152" s="27">
        <v>0.06001070470673554</v>
      </c>
      <c r="L152" s="28" t="s">
        <v>0</v>
      </c>
      <c r="M152" s="26">
        <v>0.011139711652148514</v>
      </c>
      <c r="T152" s="37"/>
      <c r="U152" s="37"/>
      <c r="V152" s="37"/>
      <c r="W152" s="37"/>
      <c r="X152" s="31"/>
      <c r="Y152" s="31"/>
      <c r="Z152" s="33"/>
      <c r="AA152" s="33"/>
      <c r="AB152" s="12"/>
    </row>
    <row r="153" spans="1:28" ht="15">
      <c r="A153" s="43" t="s">
        <v>20</v>
      </c>
      <c r="B153" s="11">
        <v>44.02759084791386</v>
      </c>
      <c r="C153" s="40">
        <v>5.39961164014037</v>
      </c>
      <c r="D153" s="11" t="s">
        <v>0</v>
      </c>
      <c r="E153" s="18">
        <v>0.8182343331737169</v>
      </c>
      <c r="F153" s="19">
        <f>F152-(2005.63-1963)/5</f>
        <v>1980.052</v>
      </c>
      <c r="G153" s="15">
        <v>28.16566107550948</v>
      </c>
      <c r="H153" s="11" t="s">
        <v>0</v>
      </c>
      <c r="I153" s="13">
        <v>1.127482348873501</v>
      </c>
      <c r="J153" s="9"/>
      <c r="K153" s="27">
        <v>0.0890506183850311</v>
      </c>
      <c r="L153" s="28" t="s">
        <v>0</v>
      </c>
      <c r="M153" s="26">
        <v>0.00938969105420396</v>
      </c>
      <c r="T153" s="37"/>
      <c r="U153" s="37"/>
      <c r="V153" s="37"/>
      <c r="W153" s="37"/>
      <c r="X153" s="31"/>
      <c r="Y153" s="31"/>
      <c r="Z153" s="33"/>
      <c r="AA153" s="33"/>
      <c r="AB153" s="12"/>
    </row>
    <row r="154" spans="1:28" ht="15">
      <c r="A154" s="43" t="s">
        <v>21</v>
      </c>
      <c r="B154" s="11">
        <v>43.30392943063352</v>
      </c>
      <c r="C154" s="40">
        <v>7.052813840408596</v>
      </c>
      <c r="D154" s="11" t="s">
        <v>0</v>
      </c>
      <c r="E154" s="18">
        <v>0.8349678670945089</v>
      </c>
      <c r="F154" s="19">
        <f>F153-(2005.63-1963)/5</f>
        <v>1971.5259999999998</v>
      </c>
      <c r="G154" s="15">
        <v>22.564628535012616</v>
      </c>
      <c r="H154" s="11" t="s">
        <v>0</v>
      </c>
      <c r="I154" s="13">
        <v>0.7371189617003617</v>
      </c>
      <c r="J154" s="9"/>
      <c r="K154" s="27">
        <v>0.15211817336484068</v>
      </c>
      <c r="L154" s="28" t="s">
        <v>0</v>
      </c>
      <c r="M154" s="26">
        <v>0.011408863002363052</v>
      </c>
      <c r="T154" s="37"/>
      <c r="U154" s="37"/>
      <c r="V154" s="37"/>
      <c r="W154" s="37"/>
      <c r="X154" s="31"/>
      <c r="Y154" s="31"/>
      <c r="Z154" s="33"/>
      <c r="AA154" s="33"/>
      <c r="AB154" s="12"/>
    </row>
    <row r="155" spans="1:28" ht="15">
      <c r="A155" s="43" t="s">
        <v>22</v>
      </c>
      <c r="B155" s="11">
        <v>45.8206455542022</v>
      </c>
      <c r="C155" s="40">
        <v>8.665484092959534</v>
      </c>
      <c r="D155" s="11" t="s">
        <v>0</v>
      </c>
      <c r="E155" s="18">
        <v>0.7777023854564292</v>
      </c>
      <c r="F155" s="39">
        <v>1963</v>
      </c>
      <c r="G155" s="15">
        <v>16.1676535052062</v>
      </c>
      <c r="H155" s="11" t="s">
        <v>0</v>
      </c>
      <c r="I155" s="13">
        <v>0.7485363456398884</v>
      </c>
      <c r="J155" s="9"/>
      <c r="K155" s="27">
        <v>0.1983202448814199</v>
      </c>
      <c r="L155" s="28" t="s">
        <v>0</v>
      </c>
      <c r="M155" s="26">
        <v>0.011665896757730582</v>
      </c>
      <c r="T155" s="37"/>
      <c r="U155" s="37"/>
      <c r="V155" s="37"/>
      <c r="W155" s="37"/>
      <c r="X155" s="31"/>
      <c r="Y155" s="31"/>
      <c r="Z155" s="33"/>
      <c r="AA155" s="33"/>
      <c r="AB155" s="12"/>
    </row>
    <row r="156" spans="1:28" ht="15">
      <c r="A156" s="43" t="s">
        <v>23</v>
      </c>
      <c r="B156" s="11">
        <v>41.909083542662664</v>
      </c>
      <c r="C156" s="40">
        <v>10.311038693271344</v>
      </c>
      <c r="D156" s="11" t="s">
        <v>0</v>
      </c>
      <c r="E156" s="18">
        <v>0.8678522148553808</v>
      </c>
      <c r="F156" s="19">
        <f>$F$155-(C156-$C$155)/0.1799</f>
        <v>1953.8529483028803</v>
      </c>
      <c r="G156" s="15">
        <v>8.529283853994144</v>
      </c>
      <c r="H156" s="11" t="s">
        <v>0</v>
      </c>
      <c r="I156" s="13">
        <v>0.48913501506445867</v>
      </c>
      <c r="J156" s="9"/>
      <c r="K156" s="27">
        <v>0.03840524631556024</v>
      </c>
      <c r="L156" s="28" t="s">
        <v>0</v>
      </c>
      <c r="M156" s="26">
        <v>0.007518487373945656</v>
      </c>
      <c r="T156" s="37"/>
      <c r="U156" s="37"/>
      <c r="V156" s="37"/>
      <c r="W156" s="37"/>
      <c r="X156" s="31"/>
      <c r="Y156" s="31"/>
      <c r="Z156" s="33"/>
      <c r="AA156" s="33"/>
      <c r="AB156" s="12"/>
    </row>
    <row r="157" spans="1:28" ht="15">
      <c r="A157" s="9" t="s">
        <v>24</v>
      </c>
      <c r="B157" s="11">
        <v>41.16627740525879</v>
      </c>
      <c r="C157" s="40">
        <v>12.06460316716156</v>
      </c>
      <c r="D157" s="11" t="s">
        <v>0</v>
      </c>
      <c r="E157" s="18">
        <v>0.8857122590348351</v>
      </c>
      <c r="F157" s="19">
        <f aca="true" t="shared" si="9" ref="F157:F165">$F$155-(C157-$C$155)/0.1799</f>
        <v>1944.1055082034352</v>
      </c>
      <c r="G157" s="15">
        <v>7.6709507249289395</v>
      </c>
      <c r="H157" s="11" t="s">
        <v>0</v>
      </c>
      <c r="I157" s="13">
        <v>0.5209646474948445</v>
      </c>
      <c r="J157" s="9"/>
      <c r="K157" s="27">
        <v>0.029342864116691177</v>
      </c>
      <c r="L157" s="28" t="s">
        <v>0</v>
      </c>
      <c r="M157" s="26">
        <v>0.00931071649856547</v>
      </c>
      <c r="T157" s="37"/>
      <c r="U157" s="37"/>
      <c r="V157" s="37"/>
      <c r="W157" s="37"/>
      <c r="X157" s="31"/>
      <c r="Y157" s="31"/>
      <c r="Z157" s="33"/>
      <c r="AA157" s="33"/>
      <c r="AB157" s="12"/>
    </row>
    <row r="158" spans="1:28" ht="15">
      <c r="A158" s="43" t="s">
        <v>11</v>
      </c>
      <c r="B158" s="11">
        <v>40.62970666284157</v>
      </c>
      <c r="C158" s="40">
        <v>13.84908318068902</v>
      </c>
      <c r="D158" s="11" t="s">
        <v>0</v>
      </c>
      <c r="E158" s="18">
        <v>0.8987677544926252</v>
      </c>
      <c r="F158" s="19">
        <f t="shared" si="9"/>
        <v>1934.1862196346333</v>
      </c>
      <c r="G158" s="15">
        <v>5.308630383607997</v>
      </c>
      <c r="H158" s="11" t="s">
        <v>0</v>
      </c>
      <c r="I158" s="13">
        <v>0.4338200605506632</v>
      </c>
      <c r="J158" s="9"/>
      <c r="K158" s="27">
        <v>0.015644458803149637</v>
      </c>
      <c r="L158" s="28" t="s">
        <v>0</v>
      </c>
      <c r="M158" s="26">
        <v>0.010429639202099758</v>
      </c>
      <c r="T158" s="37"/>
      <c r="U158" s="37"/>
      <c r="V158" s="37"/>
      <c r="W158" s="37"/>
      <c r="X158" s="31"/>
      <c r="Y158" s="31"/>
      <c r="Z158" s="33"/>
      <c r="AA158" s="33"/>
      <c r="AB158" s="12"/>
    </row>
    <row r="159" spans="1:28" ht="15">
      <c r="A159" s="43" t="s">
        <v>12</v>
      </c>
      <c r="B159" s="11">
        <v>37.99224806201551</v>
      </c>
      <c r="C159" s="40">
        <v>15.712742334060259</v>
      </c>
      <c r="D159" s="11" t="s">
        <v>0</v>
      </c>
      <c r="E159" s="18">
        <v>0.9648913988786143</v>
      </c>
      <c r="F159" s="19">
        <f t="shared" si="9"/>
        <v>1923.8268024396848</v>
      </c>
      <c r="G159" s="15">
        <v>3.826297305994293</v>
      </c>
      <c r="H159" s="11" t="s">
        <v>0</v>
      </c>
      <c r="I159" s="13">
        <v>0.3340835001879792</v>
      </c>
      <c r="J159" s="9"/>
      <c r="K159" s="16"/>
      <c r="L159" s="11"/>
      <c r="M159" s="18"/>
      <c r="T159" s="37"/>
      <c r="U159" s="37"/>
      <c r="V159" s="37"/>
      <c r="W159" s="37"/>
      <c r="X159" s="31"/>
      <c r="Y159" s="31"/>
      <c r="Z159" s="33"/>
      <c r="AA159" s="33"/>
      <c r="AB159" s="12"/>
    </row>
    <row r="160" spans="1:28" ht="15">
      <c r="A160" s="43" t="s">
        <v>25</v>
      </c>
      <c r="B160" s="11">
        <v>40.73558322411534</v>
      </c>
      <c r="C160" s="40">
        <v>17.57381501302958</v>
      </c>
      <c r="D160" s="11" t="s">
        <v>0</v>
      </c>
      <c r="E160" s="18">
        <v>0.8961812800907067</v>
      </c>
      <c r="F160" s="19">
        <f t="shared" si="9"/>
        <v>1913.4817625343521</v>
      </c>
      <c r="G160" s="15">
        <v>2.9096346383603393</v>
      </c>
      <c r="H160" s="11" t="s">
        <v>0</v>
      </c>
      <c r="I160" s="13">
        <v>0.4348259334934395</v>
      </c>
      <c r="J160" s="9"/>
      <c r="K160" s="16"/>
      <c r="L160" s="11"/>
      <c r="M160" s="18"/>
      <c r="T160" s="37"/>
      <c r="U160" s="37"/>
      <c r="V160" s="37"/>
      <c r="W160" s="37"/>
      <c r="X160" s="31"/>
      <c r="Y160" s="31"/>
      <c r="Z160" s="33"/>
      <c r="AA160" s="33"/>
      <c r="AB160" s="12"/>
    </row>
    <row r="161" spans="1:28" ht="15">
      <c r="A161" s="43" t="s">
        <v>26</v>
      </c>
      <c r="B161" s="11">
        <v>40.517961570593144</v>
      </c>
      <c r="C161" s="40">
        <v>19.371499440246943</v>
      </c>
      <c r="D161" s="11" t="s">
        <v>0</v>
      </c>
      <c r="E161" s="18">
        <v>0.901503147126654</v>
      </c>
      <c r="F161" s="19">
        <f t="shared" si="9"/>
        <v>1903.4890753347004</v>
      </c>
      <c r="G161" s="15">
        <v>3.0798811956986425</v>
      </c>
      <c r="H161" s="11" t="s">
        <v>0</v>
      </c>
      <c r="I161" s="13">
        <v>0.4514500149920426</v>
      </c>
      <c r="J161" s="9"/>
      <c r="K161" s="16"/>
      <c r="L161" s="11"/>
      <c r="M161" s="18"/>
      <c r="T161" s="37"/>
      <c r="U161" s="37"/>
      <c r="V161" s="37"/>
      <c r="W161" s="37"/>
      <c r="X161" s="31"/>
      <c r="Y161" s="31"/>
      <c r="Z161" s="33"/>
      <c r="AA161" s="33"/>
      <c r="AB161" s="12"/>
    </row>
    <row r="162" spans="1:28" ht="15">
      <c r="A162" s="43" t="s">
        <v>27</v>
      </c>
      <c r="B162" s="11">
        <v>40.309908336970764</v>
      </c>
      <c r="C162" s="40">
        <v>21.17961390004324</v>
      </c>
      <c r="D162" s="11" t="s">
        <v>0</v>
      </c>
      <c r="E162" s="18">
        <v>0.9066113126696438</v>
      </c>
      <c r="F162" s="19">
        <f t="shared" si="9"/>
        <v>1893.4384113002573</v>
      </c>
      <c r="G162" s="15">
        <v>1.5284368850079058</v>
      </c>
      <c r="H162" s="11" t="s">
        <v>0</v>
      </c>
      <c r="I162" s="13">
        <v>0.43431990047179825</v>
      </c>
      <c r="J162" s="9"/>
      <c r="K162" s="16"/>
      <c r="L162" s="11"/>
      <c r="M162" s="18"/>
      <c r="T162" s="37"/>
      <c r="U162" s="37"/>
      <c r="V162" s="37"/>
      <c r="W162" s="37"/>
      <c r="X162" s="31"/>
      <c r="Y162" s="31"/>
      <c r="Z162" s="33"/>
      <c r="AA162" s="33"/>
      <c r="AB162" s="12"/>
    </row>
    <row r="163" spans="1:28" ht="15">
      <c r="A163" s="43" t="s">
        <v>28</v>
      </c>
      <c r="B163" s="11">
        <v>38.41139131926574</v>
      </c>
      <c r="C163" s="40">
        <v>23.040385930833995</v>
      </c>
      <c r="D163" s="11" t="s">
        <v>0</v>
      </c>
      <c r="E163" s="18">
        <v>0.9541607181211141</v>
      </c>
      <c r="F163" s="19">
        <f t="shared" si="9"/>
        <v>1883.0950425910257</v>
      </c>
      <c r="G163" s="15">
        <v>0.685387972704085</v>
      </c>
      <c r="H163" s="11" t="s">
        <v>0</v>
      </c>
      <c r="I163" s="13">
        <v>0.2066630081515046</v>
      </c>
      <c r="J163" s="9"/>
      <c r="K163" s="16"/>
      <c r="L163" s="11"/>
      <c r="M163" s="18"/>
      <c r="T163" s="37"/>
      <c r="U163" s="37"/>
      <c r="V163" s="37"/>
      <c r="W163" s="37"/>
      <c r="X163" s="31"/>
      <c r="Y163" s="31"/>
      <c r="Z163" s="33"/>
      <c r="AA163" s="33"/>
      <c r="AB163" s="12"/>
    </row>
    <row r="164" spans="1:28" ht="15">
      <c r="A164" s="43" t="s">
        <v>29</v>
      </c>
      <c r="B164" s="11">
        <v>37.52971292740903</v>
      </c>
      <c r="C164" s="40">
        <v>24.971380056467</v>
      </c>
      <c r="D164" s="11" t="s">
        <v>0</v>
      </c>
      <c r="E164" s="18">
        <v>0.9768334075118921</v>
      </c>
      <c r="F164" s="19">
        <f t="shared" si="9"/>
        <v>1872.361334277335</v>
      </c>
      <c r="G164" s="15">
        <v>1.0596750643057287</v>
      </c>
      <c r="H164" s="11" t="s">
        <v>0</v>
      </c>
      <c r="I164" s="13">
        <v>0.3751205661505023</v>
      </c>
      <c r="J164" s="9"/>
      <c r="K164" s="16"/>
      <c r="L164" s="11"/>
      <c r="M164" s="18"/>
      <c r="T164" s="37"/>
      <c r="U164" s="37"/>
      <c r="V164" s="37"/>
      <c r="W164" s="37"/>
      <c r="X164" s="31"/>
      <c r="Y164" s="31"/>
      <c r="Z164" s="33"/>
      <c r="AA164" s="33"/>
      <c r="AB164" s="12"/>
    </row>
    <row r="165" spans="1:28" ht="15">
      <c r="A165" s="43" t="s">
        <v>30</v>
      </c>
      <c r="B165" s="11">
        <v>34.027565084226644</v>
      </c>
      <c r="C165" s="40">
        <v>27.01903613797545</v>
      </c>
      <c r="D165" s="11" t="s">
        <v>0</v>
      </c>
      <c r="E165" s="18">
        <v>1.0708226739965565</v>
      </c>
      <c r="F165" s="19">
        <f t="shared" si="9"/>
        <v>1860.979143718644</v>
      </c>
      <c r="G165" s="15">
        <v>0.5276792110165609</v>
      </c>
      <c r="H165" s="11" t="s">
        <v>0</v>
      </c>
      <c r="I165" s="13">
        <v>0.42161498143967346</v>
      </c>
      <c r="J165" s="9"/>
      <c r="K165" s="16"/>
      <c r="L165" s="11"/>
      <c r="M165" s="18"/>
      <c r="T165" s="37"/>
      <c r="U165" s="37"/>
      <c r="V165" s="37"/>
      <c r="W165" s="37"/>
      <c r="X165" s="31"/>
      <c r="Y165" s="31"/>
      <c r="Z165" s="33"/>
      <c r="AA165" s="33"/>
      <c r="AB165" s="12"/>
    </row>
    <row r="166" spans="1:28" ht="15">
      <c r="A166" s="43"/>
      <c r="B166" s="11"/>
      <c r="C166" s="40"/>
      <c r="D166" s="11"/>
      <c r="E166" s="18"/>
      <c r="F166" s="19"/>
      <c r="G166" s="15"/>
      <c r="H166" s="11"/>
      <c r="I166" s="13"/>
      <c r="J166" s="9"/>
      <c r="K166" s="16"/>
      <c r="L166" s="11"/>
      <c r="M166" s="18"/>
      <c r="T166" s="37"/>
      <c r="U166" s="37"/>
      <c r="V166" s="37"/>
      <c r="W166" s="37"/>
      <c r="X166" s="31"/>
      <c r="Y166" s="31"/>
      <c r="Z166" s="33"/>
      <c r="AA166" s="33"/>
      <c r="AB166" s="12"/>
    </row>
    <row r="167" spans="1:28" ht="15">
      <c r="A167" s="29" t="s">
        <v>55</v>
      </c>
      <c r="B167" s="11"/>
      <c r="C167" s="40"/>
      <c r="D167" s="11"/>
      <c r="E167" s="18"/>
      <c r="F167" s="19"/>
      <c r="G167" s="15"/>
      <c r="H167" s="11"/>
      <c r="I167" s="13"/>
      <c r="J167" s="9"/>
      <c r="K167" s="16"/>
      <c r="L167" s="11"/>
      <c r="M167" s="18"/>
      <c r="T167" s="37"/>
      <c r="U167" s="37"/>
      <c r="V167" s="37"/>
      <c r="W167" s="37"/>
      <c r="X167" s="31"/>
      <c r="Y167" s="31"/>
      <c r="Z167" s="33"/>
      <c r="AA167" s="33"/>
      <c r="AB167" s="12"/>
    </row>
    <row r="168" spans="1:28" ht="15">
      <c r="A168" s="9" t="s">
        <v>17</v>
      </c>
      <c r="B168" s="11">
        <v>48.632487011077345</v>
      </c>
      <c r="C168" s="40">
        <v>0.7166846811634975</v>
      </c>
      <c r="D168" s="11" t="s">
        <v>0</v>
      </c>
      <c r="E168" s="18">
        <v>0.7166846811634975</v>
      </c>
      <c r="F168" s="39">
        <v>2005.63</v>
      </c>
      <c r="G168" s="15">
        <v>15.889914325787123</v>
      </c>
      <c r="H168" s="11" t="s">
        <v>0</v>
      </c>
      <c r="I168" s="13">
        <v>0.43705726382472015</v>
      </c>
      <c r="J168" s="9"/>
      <c r="K168" s="27">
        <v>0.044839293411918564</v>
      </c>
      <c r="L168" s="11" t="s">
        <v>0</v>
      </c>
      <c r="M168" s="26">
        <v>0.013384863705050317</v>
      </c>
      <c r="T168" s="37"/>
      <c r="U168" s="37"/>
      <c r="V168" s="37"/>
      <c r="W168" s="37"/>
      <c r="X168" s="31"/>
      <c r="Y168" s="31"/>
      <c r="Z168" s="33"/>
      <c r="AA168" s="33"/>
      <c r="AB168" s="12"/>
    </row>
    <row r="169" spans="1:28" ht="15">
      <c r="A169" s="43" t="s">
        <v>18</v>
      </c>
      <c r="B169" s="11">
        <v>47.13612530696223</v>
      </c>
      <c r="C169" s="40">
        <v>2.1821493446914473</v>
      </c>
      <c r="D169" s="11" t="s">
        <v>0</v>
      </c>
      <c r="E169" s="18">
        <v>0.7487799823644522</v>
      </c>
      <c r="F169" s="19">
        <f>F168-(C169-C168)/0.312</f>
        <v>2000.932997873308</v>
      </c>
      <c r="G169" s="15">
        <v>40.68444530158088</v>
      </c>
      <c r="H169" s="11" t="s">
        <v>0</v>
      </c>
      <c r="I169" s="13">
        <v>0.8731223521635245</v>
      </c>
      <c r="J169" s="9"/>
      <c r="K169" s="27">
        <v>0.06556995876039305</v>
      </c>
      <c r="L169" s="11" t="s">
        <v>0</v>
      </c>
      <c r="M169" s="26">
        <v>0.010769944917166008</v>
      </c>
      <c r="T169" s="37"/>
      <c r="U169" s="37"/>
      <c r="V169" s="37"/>
      <c r="W169" s="37"/>
      <c r="X169" s="31"/>
      <c r="Y169" s="31"/>
      <c r="Z169" s="33"/>
      <c r="AA169" s="33"/>
      <c r="AB169" s="12"/>
    </row>
    <row r="170" spans="1:28" ht="15">
      <c r="A170" s="43" t="s">
        <v>19</v>
      </c>
      <c r="B170" s="11">
        <v>45.74938574938575</v>
      </c>
      <c r="C170" s="40">
        <v>3.7102178133669366</v>
      </c>
      <c r="D170" s="11" t="s">
        <v>0</v>
      </c>
      <c r="E170" s="18">
        <v>0.7792884863110368</v>
      </c>
      <c r="F170" s="19">
        <f aca="true" t="shared" si="10" ref="F170:F175">F169-(C170-C169)/0.312</f>
        <v>1996.0353425249891</v>
      </c>
      <c r="G170" s="15">
        <v>42.026462149199055</v>
      </c>
      <c r="H170" s="11" t="s">
        <v>0</v>
      </c>
      <c r="I170" s="13">
        <v>0.9414882416277244</v>
      </c>
      <c r="J170" s="9"/>
      <c r="K170" s="27">
        <v>0.05128114473715097</v>
      </c>
      <c r="L170" s="11" t="s">
        <v>0</v>
      </c>
      <c r="M170" s="26">
        <v>0.0140168462281546</v>
      </c>
      <c r="T170" s="37"/>
      <c r="U170" s="37"/>
      <c r="V170" s="37"/>
      <c r="W170" s="37"/>
      <c r="X170" s="31"/>
      <c r="Y170" s="31"/>
      <c r="Z170" s="33"/>
      <c r="AA170" s="33"/>
      <c r="AB170" s="12"/>
    </row>
    <row r="171" spans="1:28" ht="15">
      <c r="A171" s="43" t="s">
        <v>20</v>
      </c>
      <c r="B171" s="11">
        <v>44.9826150238538</v>
      </c>
      <c r="C171" s="40">
        <v>5.2859899493008955</v>
      </c>
      <c r="D171" s="11" t="s">
        <v>0</v>
      </c>
      <c r="E171" s="18">
        <v>0.7964836496229221</v>
      </c>
      <c r="F171" s="19">
        <f t="shared" si="10"/>
        <v>1990.984790807252</v>
      </c>
      <c r="G171" s="15">
        <v>33.799942443496604</v>
      </c>
      <c r="H171" s="11" t="s">
        <v>0</v>
      </c>
      <c r="I171" s="13">
        <v>0.7900800208073372</v>
      </c>
      <c r="J171" s="9"/>
      <c r="K171" s="27">
        <v>0.05270895398188689</v>
      </c>
      <c r="L171" s="11" t="s">
        <v>0</v>
      </c>
      <c r="M171" s="26">
        <v>0.011910196332445595</v>
      </c>
      <c r="T171" s="37"/>
      <c r="U171" s="37"/>
      <c r="V171" s="37"/>
      <c r="W171" s="37"/>
      <c r="X171" s="31"/>
      <c r="Y171" s="31"/>
      <c r="Z171" s="33"/>
      <c r="AA171" s="33"/>
      <c r="AB171" s="12"/>
    </row>
    <row r="172" spans="1:28" ht="15">
      <c r="A172" s="43" t="s">
        <v>21</v>
      </c>
      <c r="B172" s="11">
        <v>43.71223256573574</v>
      </c>
      <c r="C172" s="40">
        <v>6.907973063619214</v>
      </c>
      <c r="D172" s="11" t="s">
        <v>0</v>
      </c>
      <c r="E172" s="18">
        <v>0.8254994646953966</v>
      </c>
      <c r="F172" s="19">
        <f t="shared" si="10"/>
        <v>1985.7861269793086</v>
      </c>
      <c r="G172" s="15">
        <v>27.617616098950847</v>
      </c>
      <c r="H172" s="11" t="s">
        <v>0</v>
      </c>
      <c r="I172" s="13">
        <v>0.49527488985761803</v>
      </c>
      <c r="J172" s="9"/>
      <c r="K172" s="27">
        <v>0.0837065433775004</v>
      </c>
      <c r="L172" s="11" t="s">
        <v>0</v>
      </c>
      <c r="M172" s="26">
        <v>0.012291087382012716</v>
      </c>
      <c r="T172" s="37"/>
      <c r="U172" s="37"/>
      <c r="V172" s="37"/>
      <c r="W172" s="37"/>
      <c r="X172" s="31"/>
      <c r="Y172" s="31"/>
      <c r="Z172" s="33"/>
      <c r="AA172" s="33"/>
      <c r="AB172" s="12"/>
    </row>
    <row r="173" spans="1:28" ht="15">
      <c r="A173" s="43" t="s">
        <v>22</v>
      </c>
      <c r="B173" s="11">
        <v>42.27162489894907</v>
      </c>
      <c r="C173" s="40">
        <v>8.592696435449918</v>
      </c>
      <c r="D173" s="11" t="s">
        <v>0</v>
      </c>
      <c r="E173" s="18">
        <v>0.859223907135308</v>
      </c>
      <c r="F173" s="19">
        <f t="shared" si="10"/>
        <v>1980.3863725824153</v>
      </c>
      <c r="G173" s="15">
        <v>23.931620593029013</v>
      </c>
      <c r="H173" s="11" t="s">
        <v>0</v>
      </c>
      <c r="I173" s="13">
        <v>0.5676162092353071</v>
      </c>
      <c r="J173" s="9"/>
      <c r="K173" s="27">
        <v>0.1530031507065669</v>
      </c>
      <c r="L173" s="11" t="s">
        <v>0</v>
      </c>
      <c r="M173" s="26">
        <v>0.016358827434035453</v>
      </c>
      <c r="T173" s="37"/>
      <c r="U173" s="37"/>
      <c r="V173" s="37"/>
      <c r="W173" s="37"/>
      <c r="X173" s="31"/>
      <c r="Y173" s="31"/>
      <c r="Z173" s="33"/>
      <c r="AA173" s="33"/>
      <c r="AB173" s="12"/>
    </row>
    <row r="174" spans="1:28" ht="15">
      <c r="A174" s="43" t="s">
        <v>23</v>
      </c>
      <c r="B174" s="11">
        <v>40.26595744680851</v>
      </c>
      <c r="C174" s="40">
        <v>10.359613295301584</v>
      </c>
      <c r="D174" s="11" t="s">
        <v>0</v>
      </c>
      <c r="E174" s="18">
        <v>0.9076929527163574</v>
      </c>
      <c r="F174" s="19">
        <f t="shared" si="10"/>
        <v>1974.7231775187881</v>
      </c>
      <c r="G174" s="15">
        <v>16.7283123546109</v>
      </c>
      <c r="H174" s="11" t="s">
        <v>0</v>
      </c>
      <c r="I174" s="13">
        <v>0.8153208117252526</v>
      </c>
      <c r="J174" s="9"/>
      <c r="K174" s="27">
        <v>0.11606167345973765</v>
      </c>
      <c r="L174" s="11" t="s">
        <v>0</v>
      </c>
      <c r="M174" s="26">
        <v>0.012461358624098147</v>
      </c>
      <c r="T174" s="37"/>
      <c r="U174" s="37"/>
      <c r="V174" s="37"/>
      <c r="W174" s="37"/>
      <c r="X174" s="31"/>
      <c r="Y174" s="31"/>
      <c r="Z174" s="33"/>
      <c r="AA174" s="33"/>
      <c r="AB174" s="12"/>
    </row>
    <row r="175" spans="1:28" ht="15">
      <c r="A175" s="9" t="s">
        <v>24</v>
      </c>
      <c r="B175" s="11">
        <v>39.72691807542263</v>
      </c>
      <c r="C175" s="40">
        <v>12.188337921911245</v>
      </c>
      <c r="D175" s="11" t="s">
        <v>0</v>
      </c>
      <c r="E175" s="18">
        <v>0.9210316738933034</v>
      </c>
      <c r="F175" s="19">
        <f t="shared" si="10"/>
        <v>1968.861880638629</v>
      </c>
      <c r="G175" s="15">
        <v>13.971716581904777</v>
      </c>
      <c r="H175" s="11" t="s">
        <v>0</v>
      </c>
      <c r="I175" s="13">
        <v>0.7104159018556708</v>
      </c>
      <c r="J175" s="9"/>
      <c r="K175" s="27">
        <v>0.0822570708438513</v>
      </c>
      <c r="L175" s="11" t="s">
        <v>0</v>
      </c>
      <c r="M175" s="26">
        <v>0.011615551790630299</v>
      </c>
      <c r="T175" s="37"/>
      <c r="U175" s="37"/>
      <c r="V175" s="37"/>
      <c r="W175" s="37"/>
      <c r="X175" s="31"/>
      <c r="Y175" s="31"/>
      <c r="Z175" s="33"/>
      <c r="AA175" s="33"/>
      <c r="AB175" s="12"/>
    </row>
    <row r="176" spans="1:28" ht="15">
      <c r="A176" s="43" t="s">
        <v>11</v>
      </c>
      <c r="B176" s="11">
        <v>40.16355854478753</v>
      </c>
      <c r="C176" s="40">
        <v>14.01958606573907</v>
      </c>
      <c r="D176" s="11" t="s">
        <v>0</v>
      </c>
      <c r="E176" s="18">
        <v>0.9102164699345209</v>
      </c>
      <c r="F176" s="39">
        <v>1963</v>
      </c>
      <c r="G176" s="15">
        <v>15.554880411919925</v>
      </c>
      <c r="H176" s="11" t="s">
        <v>0</v>
      </c>
      <c r="I176" s="13">
        <v>0.6151661868369157</v>
      </c>
      <c r="J176" s="9"/>
      <c r="K176" s="27">
        <v>0.2570764947134888</v>
      </c>
      <c r="L176" s="11" t="s">
        <v>0</v>
      </c>
      <c r="M176" s="26">
        <v>0.023976046139081858</v>
      </c>
      <c r="O176" s="12" t="s">
        <v>59</v>
      </c>
      <c r="T176" s="37"/>
      <c r="U176" s="37"/>
      <c r="V176" s="37"/>
      <c r="W176" s="37"/>
      <c r="X176" s="31"/>
      <c r="Y176" s="31"/>
      <c r="Z176" s="33"/>
      <c r="AA176" s="33"/>
      <c r="AB176" s="12"/>
    </row>
    <row r="177" spans="1:28" ht="15">
      <c r="A177" s="43" t="s">
        <v>12</v>
      </c>
      <c r="B177" s="11">
        <v>39.81642664978636</v>
      </c>
      <c r="C177" s="40">
        <v>15.8486099162477</v>
      </c>
      <c r="D177" s="11" t="s">
        <v>0</v>
      </c>
      <c r="E177" s="18">
        <v>0.9188073805741079</v>
      </c>
      <c r="F177" s="19">
        <f>F176-(C177-C176)/0.272</f>
        <v>1956.2756476084242</v>
      </c>
      <c r="G177" s="15">
        <v>12.0082232924131</v>
      </c>
      <c r="H177" s="11" t="s">
        <v>0</v>
      </c>
      <c r="I177" s="13">
        <v>0.48604906924140134</v>
      </c>
      <c r="J177" s="9"/>
      <c r="K177" s="27">
        <v>0.12490875864337016</v>
      </c>
      <c r="L177" s="11" t="s">
        <v>0</v>
      </c>
      <c r="M177" s="26">
        <v>0.014877470012113567</v>
      </c>
      <c r="T177" s="37"/>
      <c r="U177" s="37"/>
      <c r="V177" s="37"/>
      <c r="W177" s="37"/>
      <c r="X177" s="31"/>
      <c r="Y177" s="31"/>
      <c r="Z177" s="33"/>
      <c r="AA177" s="33"/>
      <c r="AB177" s="12"/>
    </row>
    <row r="178" spans="1:28" ht="15">
      <c r="A178" s="43" t="s">
        <v>25</v>
      </c>
      <c r="B178" s="11">
        <v>40.385645420460634</v>
      </c>
      <c r="C178" s="40">
        <v>17.672166793589806</v>
      </c>
      <c r="D178" s="11" t="s">
        <v>0</v>
      </c>
      <c r="E178" s="18">
        <v>0.9047494967679991</v>
      </c>
      <c r="F178" s="19">
        <f aca="true" t="shared" si="11" ref="F178:F186">F177-(C178-C177)/0.272</f>
        <v>1949.5713943829016</v>
      </c>
      <c r="G178" s="15">
        <v>8.49739827953477</v>
      </c>
      <c r="H178" s="11" t="s">
        <v>0</v>
      </c>
      <c r="I178" s="13">
        <v>0.5213014112117389</v>
      </c>
      <c r="J178" s="9"/>
      <c r="K178" s="27">
        <v>0.033713389957715</v>
      </c>
      <c r="L178" s="11" t="s">
        <v>0</v>
      </c>
      <c r="M178" s="26">
        <v>0.009560513570098284</v>
      </c>
      <c r="T178" s="37"/>
      <c r="U178" s="37"/>
      <c r="V178" s="37"/>
      <c r="W178" s="37"/>
      <c r="X178" s="31"/>
      <c r="Y178" s="31"/>
      <c r="Z178" s="33"/>
      <c r="AA178" s="33"/>
      <c r="AB178" s="12"/>
    </row>
    <row r="179" spans="1:28" ht="15">
      <c r="A179" s="43" t="s">
        <v>26</v>
      </c>
      <c r="B179" s="11">
        <v>42.87758204417419</v>
      </c>
      <c r="C179" s="40">
        <v>19.421846496564758</v>
      </c>
      <c r="D179" s="11" t="s">
        <v>0</v>
      </c>
      <c r="E179" s="18">
        <v>0.844930206206952</v>
      </c>
      <c r="F179" s="19">
        <f t="shared" si="11"/>
        <v>1943.138748416082</v>
      </c>
      <c r="G179" s="15">
        <v>7.245286238197697</v>
      </c>
      <c r="H179" s="11" t="s">
        <v>0</v>
      </c>
      <c r="I179" s="13">
        <v>0.5799575429796978</v>
      </c>
      <c r="J179" s="9"/>
      <c r="K179" s="16"/>
      <c r="L179" s="11"/>
      <c r="M179" s="18"/>
      <c r="T179" s="37"/>
      <c r="U179" s="37"/>
      <c r="V179" s="37"/>
      <c r="W179" s="37"/>
      <c r="X179" s="31"/>
      <c r="Y179" s="31"/>
      <c r="Z179" s="33"/>
      <c r="AA179" s="33"/>
      <c r="AB179" s="12"/>
    </row>
    <row r="180" spans="1:28" ht="15">
      <c r="A180" s="43" t="s">
        <v>27</v>
      </c>
      <c r="B180" s="11">
        <v>42.06247325631151</v>
      </c>
      <c r="C180" s="40">
        <v>21.13097127922874</v>
      </c>
      <c r="D180" s="11" t="s">
        <v>0</v>
      </c>
      <c r="E180" s="18">
        <v>0.8641945764570258</v>
      </c>
      <c r="F180" s="19">
        <f t="shared" si="11"/>
        <v>1936.8552014209938</v>
      </c>
      <c r="G180" s="15">
        <v>5.139590578905787</v>
      </c>
      <c r="H180" s="11" t="s">
        <v>0</v>
      </c>
      <c r="I180" s="13">
        <v>0.5454561172892866</v>
      </c>
      <c r="J180" s="9"/>
      <c r="K180" s="16"/>
      <c r="L180" s="11"/>
      <c r="M180" s="18"/>
      <c r="T180" s="37"/>
      <c r="U180" s="37"/>
      <c r="V180" s="37"/>
      <c r="W180" s="37"/>
      <c r="X180" s="31"/>
      <c r="Y180" s="31"/>
      <c r="Z180" s="33"/>
      <c r="AA180" s="33"/>
      <c r="AB180" s="12"/>
    </row>
    <row r="181" spans="1:28" ht="15">
      <c r="A181" s="43" t="s">
        <v>28</v>
      </c>
      <c r="B181" s="11">
        <v>38.89057520109273</v>
      </c>
      <c r="C181" s="40">
        <v>22.93716340740161</v>
      </c>
      <c r="D181" s="11" t="s">
        <v>0</v>
      </c>
      <c r="E181" s="18">
        <v>0.9419975517158419</v>
      </c>
      <c r="F181" s="19">
        <f t="shared" si="11"/>
        <v>1930.214789185064</v>
      </c>
      <c r="G181" s="15">
        <v>3.642160334734719</v>
      </c>
      <c r="H181" s="11" t="s">
        <v>0</v>
      </c>
      <c r="I181" s="13">
        <v>0.2857261067077341</v>
      </c>
      <c r="J181" s="9"/>
      <c r="K181" s="16"/>
      <c r="L181" s="11"/>
      <c r="M181" s="18"/>
      <c r="T181" s="37"/>
      <c r="U181" s="37"/>
      <c r="V181" s="37"/>
      <c r="W181" s="37"/>
      <c r="X181" s="31"/>
      <c r="Y181" s="31"/>
      <c r="Z181" s="33"/>
      <c r="AA181" s="33"/>
      <c r="AB181" s="12"/>
    </row>
    <row r="182" spans="1:28" ht="15">
      <c r="A182" s="43" t="s">
        <v>29</v>
      </c>
      <c r="B182" s="11">
        <v>38.52841585064519</v>
      </c>
      <c r="C182" s="40">
        <v>24.83034098335133</v>
      </c>
      <c r="D182" s="11" t="s">
        <v>0</v>
      </c>
      <c r="E182" s="18">
        <v>0.9511800242338792</v>
      </c>
      <c r="F182" s="19">
        <f t="shared" si="11"/>
        <v>1923.2545775087783</v>
      </c>
      <c r="G182" s="15">
        <v>3.537108035521675</v>
      </c>
      <c r="H182" s="11" t="s">
        <v>0</v>
      </c>
      <c r="I182" s="13">
        <v>0.43970546402373656</v>
      </c>
      <c r="J182" s="9"/>
      <c r="K182" s="16"/>
      <c r="L182" s="11"/>
      <c r="M182" s="18"/>
      <c r="T182" s="37"/>
      <c r="U182" s="37"/>
      <c r="V182" s="37"/>
      <c r="W182" s="37"/>
      <c r="X182" s="31"/>
      <c r="Y182" s="31"/>
      <c r="Z182" s="33"/>
      <c r="AA182" s="33"/>
      <c r="AB182" s="12"/>
    </row>
    <row r="183" spans="1:28" ht="15">
      <c r="A183" s="43" t="s">
        <v>30</v>
      </c>
      <c r="B183" s="11">
        <v>40.434168725732434</v>
      </c>
      <c r="C183" s="40">
        <v>26.685079061472322</v>
      </c>
      <c r="D183" s="11" t="s">
        <v>0</v>
      </c>
      <c r="E183" s="18">
        <v>0.9035580538871135</v>
      </c>
      <c r="F183" s="19">
        <f t="shared" si="11"/>
        <v>1916.4356875156864</v>
      </c>
      <c r="G183" s="15">
        <v>3.598319831773786</v>
      </c>
      <c r="H183" s="11" t="s">
        <v>0</v>
      </c>
      <c r="I183" s="13">
        <v>0.3457637873499913</v>
      </c>
      <c r="J183" s="9"/>
      <c r="K183" s="16"/>
      <c r="L183" s="11"/>
      <c r="M183" s="18"/>
      <c r="T183" s="37"/>
      <c r="U183" s="37"/>
      <c r="V183" s="37"/>
      <c r="W183" s="37"/>
      <c r="X183" s="31"/>
      <c r="Y183" s="31"/>
      <c r="Z183" s="33"/>
      <c r="AA183" s="33"/>
      <c r="AB183" s="12"/>
    </row>
    <row r="184" spans="1:28" ht="15">
      <c r="A184" s="43" t="s">
        <v>31</v>
      </c>
      <c r="B184" s="11">
        <v>39.68850698174007</v>
      </c>
      <c r="C184" s="40">
        <v>28.510624457846646</v>
      </c>
      <c r="D184" s="11" t="s">
        <v>0</v>
      </c>
      <c r="E184" s="18">
        <v>0.9219873424872084</v>
      </c>
      <c r="F184" s="19">
        <f t="shared" si="11"/>
        <v>1909.724123558428</v>
      </c>
      <c r="G184" s="15">
        <v>2.367230042867974</v>
      </c>
      <c r="H184" s="11" t="s">
        <v>0</v>
      </c>
      <c r="I184" s="13">
        <v>0.2881721912573783</v>
      </c>
      <c r="J184" s="9"/>
      <c r="K184" s="16"/>
      <c r="L184" s="11"/>
      <c r="M184" s="18"/>
      <c r="T184" s="37"/>
      <c r="U184" s="37"/>
      <c r="V184" s="37"/>
      <c r="W184" s="37"/>
      <c r="X184" s="31"/>
      <c r="Y184" s="31"/>
      <c r="Z184" s="33"/>
      <c r="AA184" s="33"/>
      <c r="AB184" s="12"/>
    </row>
    <row r="185" spans="1:28" ht="15">
      <c r="A185" s="43" t="s">
        <v>32</v>
      </c>
      <c r="B185" s="11">
        <v>40.0314101504381</v>
      </c>
      <c r="C185" s="40">
        <v>30.346092108716043</v>
      </c>
      <c r="D185" s="11" t="s">
        <v>0</v>
      </c>
      <c r="E185" s="18">
        <v>0.9134803083821879</v>
      </c>
      <c r="F185" s="19">
        <f t="shared" si="11"/>
        <v>1902.9760807243492</v>
      </c>
      <c r="G185" s="15">
        <v>1.9377765536738645</v>
      </c>
      <c r="H185" s="11" t="s">
        <v>0</v>
      </c>
      <c r="I185" s="13">
        <v>0.3377754257082163</v>
      </c>
      <c r="J185" s="9"/>
      <c r="K185" s="16"/>
      <c r="L185" s="11"/>
      <c r="M185" s="18"/>
      <c r="T185" s="37"/>
      <c r="U185" s="37"/>
      <c r="V185" s="37"/>
      <c r="W185" s="37"/>
      <c r="X185" s="31"/>
      <c r="Y185" s="31"/>
      <c r="Z185" s="33"/>
      <c r="AA185" s="33"/>
      <c r="AB185" s="12"/>
    </row>
    <row r="186" spans="1:28" ht="15">
      <c r="A186" s="45" t="s">
        <v>33</v>
      </c>
      <c r="B186" s="46">
        <v>38.10846367490132</v>
      </c>
      <c r="C186" s="47">
        <v>32.22147990416264</v>
      </c>
      <c r="D186" s="46" t="s">
        <v>0</v>
      </c>
      <c r="E186" s="48">
        <v>0.9619074870644093</v>
      </c>
      <c r="F186" s="49">
        <f t="shared" si="11"/>
        <v>1896.0812726528543</v>
      </c>
      <c r="G186" s="50">
        <v>1.7523734434103544</v>
      </c>
      <c r="H186" s="46" t="s">
        <v>0</v>
      </c>
      <c r="I186" s="51">
        <v>0.5012214878874651</v>
      </c>
      <c r="J186" s="52"/>
      <c r="K186" s="38"/>
      <c r="L186" s="11"/>
      <c r="M186" s="22"/>
      <c r="N186" s="37"/>
      <c r="T186" s="37"/>
      <c r="U186" s="37"/>
      <c r="V186" s="37"/>
      <c r="W186" s="37"/>
      <c r="X186" s="31"/>
      <c r="Y186" s="31"/>
      <c r="Z186" s="33"/>
      <c r="AA186" s="33"/>
      <c r="AB186" s="12"/>
    </row>
    <row r="187" spans="1:28" ht="15">
      <c r="A187" s="34" t="s">
        <v>14</v>
      </c>
      <c r="T187" s="37"/>
      <c r="U187" s="37"/>
      <c r="V187" s="37"/>
      <c r="W187" s="37"/>
      <c r="X187" s="31"/>
      <c r="Y187" s="31"/>
      <c r="Z187" s="33"/>
      <c r="AA187" s="33"/>
      <c r="AB187" s="12"/>
    </row>
    <row r="188" spans="1:28" ht="15">
      <c r="A188" s="36" t="s">
        <v>58</v>
      </c>
      <c r="T188" s="37"/>
      <c r="U188" s="37"/>
      <c r="V188" s="37"/>
      <c r="W188" s="37"/>
      <c r="X188" s="31"/>
      <c r="Y188" s="31"/>
      <c r="Z188" s="33"/>
      <c r="AA188" s="33"/>
      <c r="AB188" s="12"/>
    </row>
    <row r="189" spans="15:28" ht="15">
      <c r="O189" s="37"/>
      <c r="P189" s="37"/>
      <c r="Q189" s="37"/>
      <c r="R189" s="37"/>
      <c r="S189" s="37"/>
      <c r="T189" s="37"/>
      <c r="U189" s="37"/>
      <c r="X189" s="31"/>
      <c r="Y189" s="31"/>
      <c r="Z189" s="33"/>
      <c r="AA189" s="33"/>
      <c r="AB189" s="12"/>
    </row>
    <row r="190" spans="24:28" ht="15">
      <c r="X190" s="31"/>
      <c r="Y190" s="31"/>
      <c r="Z190" s="33"/>
      <c r="AA190" s="33"/>
      <c r="AB190" s="12"/>
    </row>
    <row r="191" spans="24:28" ht="15">
      <c r="X191" s="31"/>
      <c r="Y191" s="31"/>
      <c r="Z191" s="33"/>
      <c r="AA191" s="33"/>
      <c r="AB191" s="12"/>
    </row>
    <row r="192" spans="24:28" ht="15">
      <c r="X192" s="31"/>
      <c r="Y192" s="31"/>
      <c r="Z192" s="33"/>
      <c r="AA192" s="33"/>
      <c r="AB192" s="12"/>
    </row>
    <row r="193" spans="24:28" ht="15">
      <c r="X193" s="31"/>
      <c r="Y193" s="31"/>
      <c r="Z193" s="33"/>
      <c r="AA193" s="33"/>
      <c r="AB193" s="12"/>
    </row>
    <row r="194" spans="24:28" ht="15">
      <c r="X194" s="31"/>
      <c r="Y194" s="31"/>
      <c r="Z194" s="33"/>
      <c r="AA194" s="33"/>
      <c r="AB194" s="12"/>
    </row>
    <row r="195" spans="24:28" ht="15">
      <c r="X195" s="31"/>
      <c r="Y195" s="31"/>
      <c r="Z195" s="33"/>
      <c r="AA195" s="33"/>
      <c r="AB195" s="12"/>
    </row>
    <row r="196" spans="24:28" ht="15">
      <c r="X196" s="31"/>
      <c r="Y196" s="31"/>
      <c r="Z196" s="33"/>
      <c r="AA196" s="33"/>
      <c r="AB196" s="12"/>
    </row>
    <row r="197" spans="24:28" ht="15">
      <c r="X197" s="31"/>
      <c r="Y197" s="31"/>
      <c r="Z197" s="33"/>
      <c r="AA197" s="33"/>
      <c r="AB197" s="12"/>
    </row>
    <row r="198" spans="24:28" ht="15">
      <c r="X198" s="31"/>
      <c r="Y198" s="31"/>
      <c r="Z198" s="33"/>
      <c r="AA198" s="33"/>
      <c r="AB198" s="12"/>
    </row>
    <row r="199" spans="24:28" ht="15">
      <c r="X199" s="31"/>
      <c r="Y199" s="31"/>
      <c r="Z199" s="33"/>
      <c r="AA199" s="33"/>
      <c r="AB199" s="12"/>
    </row>
    <row r="200" spans="24:28" ht="15">
      <c r="X200" s="31"/>
      <c r="Y200" s="31"/>
      <c r="Z200" s="33"/>
      <c r="AA200" s="33"/>
      <c r="AB200" s="12"/>
    </row>
    <row r="201" spans="24:28" ht="15">
      <c r="X201" s="31"/>
      <c r="Y201" s="31"/>
      <c r="Z201" s="33"/>
      <c r="AA201" s="33"/>
      <c r="AB201" s="12"/>
    </row>
    <row r="202" spans="24:28" ht="15">
      <c r="X202" s="31"/>
      <c r="Y202" s="31"/>
      <c r="Z202" s="33"/>
      <c r="AA202" s="33"/>
      <c r="AB202" s="12"/>
    </row>
    <row r="203" spans="24:28" ht="15">
      <c r="X203" s="31"/>
      <c r="Y203" s="31"/>
      <c r="Z203" s="33"/>
      <c r="AA203" s="33"/>
      <c r="AB203" s="12"/>
    </row>
    <row r="204" spans="24:28" ht="15">
      <c r="X204" s="31"/>
      <c r="Y204" s="31"/>
      <c r="Z204" s="33"/>
      <c r="AA204" s="33"/>
      <c r="AB204" s="12"/>
    </row>
    <row r="205" spans="24:28" ht="15">
      <c r="X205" s="31"/>
      <c r="Y205" s="31"/>
      <c r="Z205" s="33"/>
      <c r="AA205" s="33"/>
      <c r="AB205" s="12"/>
    </row>
    <row r="206" spans="24:28" ht="15">
      <c r="X206" s="31"/>
      <c r="Y206" s="31"/>
      <c r="Z206" s="33"/>
      <c r="AA206" s="33"/>
      <c r="AB206" s="12"/>
    </row>
    <row r="207" spans="24:28" ht="15">
      <c r="X207" s="31"/>
      <c r="Y207" s="31"/>
      <c r="Z207" s="33"/>
      <c r="AA207" s="33"/>
      <c r="AB207" s="12"/>
    </row>
    <row r="208" spans="24:28" ht="15">
      <c r="X208" s="31"/>
      <c r="Y208" s="31"/>
      <c r="Z208" s="33"/>
      <c r="AA208" s="33"/>
      <c r="AB208" s="12"/>
    </row>
    <row r="209" spans="24:28" ht="15">
      <c r="X209" s="31"/>
      <c r="Y209" s="31"/>
      <c r="Z209" s="33"/>
      <c r="AA209" s="33"/>
      <c r="AB209" s="12"/>
    </row>
    <row r="210" spans="24:28" ht="15">
      <c r="X210" s="31"/>
      <c r="Y210" s="31"/>
      <c r="Z210" s="33"/>
      <c r="AA210" s="33"/>
      <c r="AB210" s="12"/>
    </row>
    <row r="211" spans="24:28" ht="15">
      <c r="X211" s="31"/>
      <c r="Y211" s="31"/>
      <c r="Z211" s="33"/>
      <c r="AA211" s="33"/>
      <c r="AB211" s="12"/>
    </row>
    <row r="212" spans="24:28" ht="15">
      <c r="X212" s="31"/>
      <c r="Y212" s="31"/>
      <c r="Z212" s="33"/>
      <c r="AA212" s="33"/>
      <c r="AB212" s="12"/>
    </row>
    <row r="213" spans="24:28" ht="15">
      <c r="X213" s="31"/>
      <c r="Y213" s="31"/>
      <c r="Z213" s="33"/>
      <c r="AA213" s="33"/>
      <c r="AB213" s="12"/>
    </row>
    <row r="214" spans="24:28" ht="15">
      <c r="X214" s="31"/>
      <c r="Y214" s="31"/>
      <c r="Z214" s="33"/>
      <c r="AA214" s="33"/>
      <c r="AB214" s="12"/>
    </row>
    <row r="215" spans="24:28" ht="15">
      <c r="X215" s="31"/>
      <c r="Y215" s="31"/>
      <c r="Z215" s="33"/>
      <c r="AA215" s="33"/>
      <c r="AB215" s="12"/>
    </row>
    <row r="216" spans="24:28" ht="15">
      <c r="X216" s="31"/>
      <c r="Y216" s="31"/>
      <c r="Z216" s="33"/>
      <c r="AA216" s="33"/>
      <c r="AB216" s="12"/>
    </row>
    <row r="217" spans="24:28" ht="15">
      <c r="X217" s="31"/>
      <c r="Y217" s="31"/>
      <c r="Z217" s="33"/>
      <c r="AA217" s="33"/>
      <c r="AB217" s="12"/>
    </row>
    <row r="218" spans="24:28" ht="15">
      <c r="X218" s="31"/>
      <c r="Y218" s="31"/>
      <c r="Z218" s="33"/>
      <c r="AA218" s="33"/>
      <c r="AB218" s="12"/>
    </row>
    <row r="219" spans="24:28" ht="15">
      <c r="X219" s="31"/>
      <c r="Y219" s="31"/>
      <c r="Z219" s="33"/>
      <c r="AA219" s="33"/>
      <c r="AB219" s="12"/>
    </row>
    <row r="220" spans="24:28" ht="15">
      <c r="X220" s="31"/>
      <c r="Y220" s="31"/>
      <c r="Z220" s="33"/>
      <c r="AA220" s="33"/>
      <c r="AB220" s="12"/>
    </row>
    <row r="221" spans="24:28" ht="15">
      <c r="X221" s="31"/>
      <c r="Y221" s="31"/>
      <c r="Z221" s="33"/>
      <c r="AA221" s="33"/>
      <c r="AB221" s="12"/>
    </row>
    <row r="222" spans="24:28" ht="15">
      <c r="X222" s="31"/>
      <c r="Y222" s="31"/>
      <c r="Z222" s="33"/>
      <c r="AA222" s="33"/>
      <c r="AB222" s="12"/>
    </row>
    <row r="223" spans="24:28" ht="15">
      <c r="X223" s="31"/>
      <c r="Y223" s="31"/>
      <c r="Z223" s="33"/>
      <c r="AA223" s="33"/>
      <c r="AB223" s="12"/>
    </row>
    <row r="224" spans="24:28" ht="15">
      <c r="X224" s="31"/>
      <c r="Y224" s="31"/>
      <c r="Z224" s="1"/>
      <c r="AA224" s="32"/>
      <c r="AB224" s="12"/>
    </row>
    <row r="225" spans="24:28" ht="15">
      <c r="X225" s="31"/>
      <c r="Y225" s="31"/>
      <c r="Z225" s="12"/>
      <c r="AA225" s="12"/>
      <c r="AB225" s="12"/>
    </row>
    <row r="226" spans="24:28" ht="15">
      <c r="X226" s="31"/>
      <c r="Y226" s="31"/>
      <c r="Z226" s="33"/>
      <c r="AA226" s="33"/>
      <c r="AB226" s="12"/>
    </row>
    <row r="227" spans="24:28" ht="15">
      <c r="X227" s="31"/>
      <c r="Y227" s="31"/>
      <c r="Z227" s="33"/>
      <c r="AA227" s="33"/>
      <c r="AB227" s="12"/>
    </row>
    <row r="228" spans="24:28" ht="15">
      <c r="X228" s="31"/>
      <c r="Y228" s="31"/>
      <c r="Z228" s="33"/>
      <c r="AA228" s="33"/>
      <c r="AB228" s="12"/>
    </row>
    <row r="229" spans="24:28" ht="15">
      <c r="X229" s="31"/>
      <c r="Y229" s="31"/>
      <c r="Z229" s="33"/>
      <c r="AA229" s="33"/>
      <c r="AB229" s="12"/>
    </row>
    <row r="230" spans="24:28" ht="15">
      <c r="X230" s="31"/>
      <c r="Y230" s="31"/>
      <c r="Z230" s="33"/>
      <c r="AA230" s="33"/>
      <c r="AB230" s="12"/>
    </row>
    <row r="231" spans="24:28" ht="15">
      <c r="X231" s="31"/>
      <c r="Y231" s="31"/>
      <c r="Z231" s="33"/>
      <c r="AA231" s="33"/>
      <c r="AB231" s="12"/>
    </row>
    <row r="232" spans="24:28" ht="15">
      <c r="X232" s="31"/>
      <c r="Y232" s="31"/>
      <c r="Z232" s="33"/>
      <c r="AA232" s="33"/>
      <c r="AB232" s="12"/>
    </row>
    <row r="233" spans="25:28" ht="15">
      <c r="Y233" s="31"/>
      <c r="Z233" s="33"/>
      <c r="AA233" s="33"/>
      <c r="AB233" s="12"/>
    </row>
    <row r="234" spans="25:28" ht="15">
      <c r="Y234" s="31"/>
      <c r="Z234" s="33"/>
      <c r="AA234" s="33"/>
      <c r="AB234" s="12"/>
    </row>
    <row r="235" spans="25:28" ht="15">
      <c r="Y235" s="31"/>
      <c r="Z235" s="33"/>
      <c r="AA235" s="33"/>
      <c r="AB235" s="12"/>
    </row>
    <row r="236" spans="25:28" ht="15">
      <c r="Y236" s="31"/>
      <c r="Z236" s="33"/>
      <c r="AA236" s="33"/>
      <c r="AB236" s="12"/>
    </row>
    <row r="237" spans="25:28" ht="15">
      <c r="Y237" s="31"/>
      <c r="Z237" s="33"/>
      <c r="AA237" s="33"/>
      <c r="AB237" s="12"/>
    </row>
    <row r="238" spans="25:28" ht="15">
      <c r="Y238" s="31"/>
      <c r="Z238" s="33"/>
      <c r="AA238" s="33"/>
      <c r="AB238" s="12"/>
    </row>
    <row r="239" spans="25:28" ht="15">
      <c r="Y239" s="31"/>
      <c r="Z239" s="33"/>
      <c r="AA239" s="33"/>
      <c r="AB239" s="12"/>
    </row>
    <row r="240" spans="25:28" ht="15">
      <c r="Y240" s="31"/>
      <c r="Z240" s="33"/>
      <c r="AA240" s="33"/>
      <c r="AB240" s="12"/>
    </row>
    <row r="241" spans="25:28" ht="15">
      <c r="Y241" s="31"/>
      <c r="Z241" s="33"/>
      <c r="AA241" s="33"/>
      <c r="AB241" s="12"/>
    </row>
    <row r="242" spans="25:28" ht="15">
      <c r="Y242" s="31"/>
      <c r="Z242" s="33"/>
      <c r="AA242" s="33"/>
      <c r="AB242" s="12"/>
    </row>
    <row r="243" spans="25:28" ht="15">
      <c r="Y243" s="31"/>
      <c r="Z243" s="33"/>
      <c r="AA243" s="33"/>
      <c r="AB243" s="12"/>
    </row>
    <row r="244" spans="25:28" ht="15">
      <c r="Y244" s="31"/>
      <c r="Z244" s="33"/>
      <c r="AA244" s="33"/>
      <c r="AB244" s="12"/>
    </row>
    <row r="245" spans="25:28" ht="15">
      <c r="Y245" s="31"/>
      <c r="Z245" s="33"/>
      <c r="AA245" s="33"/>
      <c r="AB245" s="12"/>
    </row>
    <row r="246" spans="25:28" ht="15">
      <c r="Y246" s="31"/>
      <c r="Z246" s="33"/>
      <c r="AA246" s="33"/>
      <c r="AB246" s="12"/>
    </row>
    <row r="247" spans="25:28" ht="15">
      <c r="Y247" s="31"/>
      <c r="Z247" s="33"/>
      <c r="AA247" s="33"/>
      <c r="AB247" s="12"/>
    </row>
    <row r="248" spans="25:28" ht="15">
      <c r="Y248" s="31"/>
      <c r="Z248" s="33"/>
      <c r="AA248" s="33"/>
      <c r="AB248" s="12"/>
    </row>
    <row r="249" spans="25:28" ht="15">
      <c r="Y249" s="31"/>
      <c r="Z249" s="33"/>
      <c r="AA249" s="33"/>
      <c r="AB249" s="12"/>
    </row>
    <row r="250" spans="26:28" ht="15">
      <c r="Z250" s="33"/>
      <c r="AA250" s="33"/>
      <c r="AB250" s="12"/>
    </row>
    <row r="251" spans="26:28" ht="15">
      <c r="Z251" s="33"/>
      <c r="AA251" s="33"/>
      <c r="AB251" s="12"/>
    </row>
    <row r="252" spans="26:28" ht="15">
      <c r="Z252" s="33"/>
      <c r="AA252" s="33"/>
      <c r="AB252" s="12"/>
    </row>
    <row r="253" spans="26:28" ht="15">
      <c r="Z253" s="33"/>
      <c r="AA253" s="33"/>
      <c r="AB253" s="12"/>
    </row>
    <row r="254" spans="26:28" ht="15">
      <c r="Z254" s="33"/>
      <c r="AA254" s="33"/>
      <c r="AB254" s="12"/>
    </row>
    <row r="255" spans="26:28" ht="15">
      <c r="Z255" s="33"/>
      <c r="AA255" s="33"/>
      <c r="AB255" s="12"/>
    </row>
    <row r="256" spans="26:28" ht="15">
      <c r="Z256" s="33"/>
      <c r="AA256" s="33"/>
      <c r="AB256" s="12"/>
    </row>
    <row r="257" spans="26:28" ht="15">
      <c r="Z257" s="33"/>
      <c r="AA257" s="33"/>
      <c r="AB257" s="12"/>
    </row>
    <row r="258" spans="26:28" ht="15">
      <c r="Z258" s="33"/>
      <c r="AA258" s="33"/>
      <c r="AB258" s="12"/>
    </row>
    <row r="259" spans="26:28" ht="15">
      <c r="Z259" s="33"/>
      <c r="AA259" s="33"/>
      <c r="AB259" s="12"/>
    </row>
    <row r="260" spans="26:28" ht="15">
      <c r="Z260" s="33"/>
      <c r="AA260" s="33"/>
      <c r="AB260" s="12"/>
    </row>
    <row r="261" spans="26:28" ht="15">
      <c r="Z261" s="33"/>
      <c r="AA261" s="33"/>
      <c r="AB261" s="12"/>
    </row>
    <row r="262" spans="26:28" ht="15">
      <c r="Z262" s="33"/>
      <c r="AA262" s="33"/>
      <c r="AB262" s="12"/>
    </row>
    <row r="263" spans="26:28" ht="15">
      <c r="Z263" s="33"/>
      <c r="AA263" s="33"/>
      <c r="AB263" s="12"/>
    </row>
    <row r="264" spans="26:28" ht="15">
      <c r="Z264" s="33"/>
      <c r="AA264" s="33"/>
      <c r="AB264" s="12"/>
    </row>
    <row r="265" spans="26:28" ht="15">
      <c r="Z265" s="33"/>
      <c r="AA265" s="33"/>
      <c r="AB265" s="12"/>
    </row>
    <row r="266" spans="26:28" ht="15">
      <c r="Z266" s="33"/>
      <c r="AA266" s="33"/>
      <c r="AB266" s="12"/>
    </row>
    <row r="267" spans="26:28" ht="15">
      <c r="Z267" s="33"/>
      <c r="AA267" s="33"/>
      <c r="AB267" s="12"/>
    </row>
    <row r="268" spans="26:28" ht="15">
      <c r="Z268" s="33"/>
      <c r="AA268" s="33"/>
      <c r="AB268" s="12"/>
    </row>
    <row r="269" spans="26:28" ht="15">
      <c r="Z269" s="33"/>
      <c r="AA269" s="33"/>
      <c r="AB269" s="12"/>
    </row>
    <row r="270" spans="26:28" ht="15">
      <c r="Z270" s="1"/>
      <c r="AA270" s="32"/>
      <c r="AB270" s="12"/>
    </row>
    <row r="271" spans="26:28" ht="15">
      <c r="Z271" s="1"/>
      <c r="AA271" s="32"/>
      <c r="AB271" s="12"/>
    </row>
    <row r="272" spans="26:28" ht="15">
      <c r="Z272" s="1"/>
      <c r="AA272" s="32"/>
      <c r="AB272" s="12"/>
    </row>
    <row r="273" spans="26:28" ht="15">
      <c r="Z273" s="1"/>
      <c r="AA273" s="32"/>
      <c r="AB273" s="12"/>
    </row>
    <row r="279" spans="26:27" ht="15">
      <c r="Z279" s="33"/>
      <c r="AA279" s="33"/>
    </row>
    <row r="280" spans="26:27" ht="15">
      <c r="Z280" s="33"/>
      <c r="AA280" s="33"/>
    </row>
    <row r="281" spans="26:27" ht="15">
      <c r="Z281" s="33"/>
      <c r="AA281" s="33"/>
    </row>
    <row r="282" spans="26:27" ht="15">
      <c r="Z282" s="33"/>
      <c r="AA282" s="33"/>
    </row>
    <row r="283" spans="26:27" ht="15">
      <c r="Z283" s="33"/>
      <c r="AA283" s="33"/>
    </row>
    <row r="284" spans="26:27" ht="15">
      <c r="Z284" s="33"/>
      <c r="AA284" s="33"/>
    </row>
    <row r="285" spans="26:27" ht="15">
      <c r="Z285" s="33"/>
      <c r="AA285" s="33"/>
    </row>
    <row r="286" spans="26:27" ht="15">
      <c r="Z286" s="33"/>
      <c r="AA286" s="33"/>
    </row>
    <row r="287" spans="26:27" ht="15">
      <c r="Z287" s="33"/>
      <c r="AA287" s="33"/>
    </row>
    <row r="288" spans="26:27" ht="15">
      <c r="Z288" s="33"/>
      <c r="AA288" s="33"/>
    </row>
    <row r="289" spans="26:27" ht="15">
      <c r="Z289" s="33"/>
      <c r="AA289" s="33"/>
    </row>
    <row r="290" spans="26:27" ht="15">
      <c r="Z290" s="33"/>
      <c r="AA290" s="33"/>
    </row>
    <row r="291" spans="26:27" ht="15">
      <c r="Z291" s="33"/>
      <c r="AA291" s="33"/>
    </row>
    <row r="292" spans="26:27" ht="15">
      <c r="Z292" s="33"/>
      <c r="AA292" s="33"/>
    </row>
    <row r="293" spans="26:27" ht="15">
      <c r="Z293" s="33"/>
      <c r="AA293" s="33"/>
    </row>
    <row r="294" spans="26:27" ht="15">
      <c r="Z294" s="33"/>
      <c r="AA294" s="33"/>
    </row>
    <row r="295" spans="26:27" ht="15">
      <c r="Z295" s="33"/>
      <c r="AA295" s="33"/>
    </row>
    <row r="296" spans="26:27" ht="15">
      <c r="Z296" s="33"/>
      <c r="AA296" s="33"/>
    </row>
    <row r="297" spans="26:27" ht="15">
      <c r="Z297" s="33"/>
      <c r="AA297" s="33"/>
    </row>
    <row r="298" spans="26:27" ht="15">
      <c r="Z298" s="33"/>
      <c r="AA298" s="33"/>
    </row>
    <row r="299" spans="26:27" ht="15">
      <c r="Z299" s="33"/>
      <c r="AA299" s="33"/>
    </row>
    <row r="300" spans="26:27" ht="15">
      <c r="Z300" s="33"/>
      <c r="AA300" s="33"/>
    </row>
    <row r="301" spans="26:27" ht="15">
      <c r="Z301" s="33"/>
      <c r="AA301" s="33"/>
    </row>
    <row r="302" spans="26:27" ht="15">
      <c r="Z302" s="33"/>
      <c r="AA302" s="33"/>
    </row>
    <row r="303" spans="26:27" ht="15">
      <c r="Z303" s="33"/>
      <c r="AA303" s="33"/>
    </row>
    <row r="304" spans="26:27" ht="15">
      <c r="Z304" s="33"/>
      <c r="AA304" s="33"/>
    </row>
    <row r="305" spans="26:27" ht="15">
      <c r="Z305" s="33"/>
      <c r="AA305" s="33"/>
    </row>
    <row r="306" spans="26:27" ht="15">
      <c r="Z306" s="33"/>
      <c r="AA306" s="33"/>
    </row>
    <row r="307" spans="26:27" ht="15">
      <c r="Z307" s="33"/>
      <c r="AA307" s="33"/>
    </row>
    <row r="308" spans="26:27" ht="15">
      <c r="Z308" s="33"/>
      <c r="AA308" s="33"/>
    </row>
    <row r="309" spans="26:27" ht="15">
      <c r="Z309" s="33"/>
      <c r="AA309" s="33"/>
    </row>
    <row r="310" spans="26:27" ht="15">
      <c r="Z310" s="33"/>
      <c r="AA310" s="33"/>
    </row>
    <row r="311" spans="26:27" ht="15">
      <c r="Z311" s="33"/>
      <c r="AA311" s="33"/>
    </row>
    <row r="312" spans="26:27" ht="15">
      <c r="Z312" s="33"/>
      <c r="AA312" s="33"/>
    </row>
    <row r="313" spans="26:27" ht="15">
      <c r="Z313" s="33"/>
      <c r="AA313" s="33"/>
    </row>
    <row r="314" spans="26:27" ht="15">
      <c r="Z314" s="33"/>
      <c r="AA314" s="33"/>
    </row>
    <row r="315" spans="26:27" ht="15">
      <c r="Z315" s="33"/>
      <c r="AA315" s="33"/>
    </row>
    <row r="316" spans="26:27" ht="15">
      <c r="Z316" s="33"/>
      <c r="AA316" s="33"/>
    </row>
    <row r="317" spans="26:27" ht="15">
      <c r="Z317" s="33"/>
      <c r="AA317" s="33"/>
    </row>
    <row r="318" spans="26:27" ht="15">
      <c r="Z318" s="33"/>
      <c r="AA318" s="33"/>
    </row>
    <row r="319" spans="26:27" ht="15">
      <c r="Z319" s="33"/>
      <c r="AA319" s="33"/>
    </row>
    <row r="320" spans="26:27" ht="15">
      <c r="Z320" s="33"/>
      <c r="AA320" s="33"/>
    </row>
    <row r="321" spans="26:27" ht="15">
      <c r="Z321" s="33"/>
      <c r="AA321" s="33"/>
    </row>
    <row r="322" spans="26:27" ht="15">
      <c r="Z322" s="33"/>
      <c r="AA322" s="33"/>
    </row>
    <row r="323" spans="26:27" ht="15">
      <c r="Z323" s="33"/>
      <c r="AA323" s="33"/>
    </row>
    <row r="324" spans="26:27" ht="15">
      <c r="Z324" s="33"/>
      <c r="AA324" s="33"/>
    </row>
    <row r="325" spans="26:27" ht="15">
      <c r="Z325" s="33"/>
      <c r="AA325" s="33"/>
    </row>
    <row r="326" spans="26:27" ht="15">
      <c r="Z326" s="33"/>
      <c r="AA326" s="33"/>
    </row>
    <row r="327" spans="26:27" ht="15">
      <c r="Z327" s="33"/>
      <c r="AA327" s="33"/>
    </row>
    <row r="328" spans="26:27" ht="15">
      <c r="Z328" s="33"/>
      <c r="AA328" s="33"/>
    </row>
    <row r="329" spans="26:27" ht="15">
      <c r="Z329" s="33"/>
      <c r="AA329" s="33"/>
    </row>
    <row r="330" spans="26:27" ht="15">
      <c r="Z330" s="33"/>
      <c r="AA330" s="33"/>
    </row>
    <row r="331" spans="26:27" ht="15">
      <c r="Z331" s="33"/>
      <c r="AA331" s="33"/>
    </row>
    <row r="332" spans="26:27" ht="15">
      <c r="Z332" s="33"/>
      <c r="AA332" s="33"/>
    </row>
    <row r="333" spans="26:27" ht="15">
      <c r="Z333" s="33"/>
      <c r="AA333" s="33"/>
    </row>
    <row r="334" spans="26:27" ht="15">
      <c r="Z334" s="33"/>
      <c r="AA334" s="33"/>
    </row>
    <row r="335" spans="26:27" ht="15">
      <c r="Z335" s="33"/>
      <c r="AA335" s="33"/>
    </row>
    <row r="336" spans="26:27" ht="15">
      <c r="Z336" s="33"/>
      <c r="AA336" s="33"/>
    </row>
    <row r="337" spans="26:27" ht="15">
      <c r="Z337" s="33"/>
      <c r="AA337" s="33"/>
    </row>
    <row r="338" spans="26:27" ht="15">
      <c r="Z338" s="33"/>
      <c r="AA338" s="33"/>
    </row>
    <row r="339" spans="26:27" ht="15">
      <c r="Z339" s="33"/>
      <c r="AA339" s="33"/>
    </row>
    <row r="340" spans="26:27" ht="15">
      <c r="Z340" s="33"/>
      <c r="AA340" s="33"/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2007-01-03T09:40:20Z</cp:lastPrinted>
  <dcterms:created xsi:type="dcterms:W3CDTF">2002-06-18T02:10:41Z</dcterms:created>
  <dcterms:modified xsi:type="dcterms:W3CDTF">2007-01-03T09:40:40Z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